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48" yWindow="120" windowWidth="11304" windowHeight="6504" tabRatio="870" activeTab="12"/>
  </bookViews>
  <sheets>
    <sheet name="январь" sheetId="45" r:id="rId1"/>
    <sheet name="февраль" sheetId="46" r:id="rId2"/>
    <sheet name="март" sheetId="47" r:id="rId3"/>
    <sheet name="апрель" sheetId="48" r:id="rId4"/>
    <sheet name="май" sheetId="49" r:id="rId5"/>
    <sheet name="июнь" sheetId="50" r:id="rId6"/>
    <sheet name="июль" sheetId="51" r:id="rId7"/>
    <sheet name="август" sheetId="52" r:id="rId8"/>
    <sheet name="сентябрь" sheetId="53" r:id="rId9"/>
    <sheet name="октябрь" sheetId="54" r:id="rId10"/>
    <sheet name="ноябрь" sheetId="56" r:id="rId11"/>
    <sheet name="декабрь" sheetId="58" r:id="rId12"/>
    <sheet name="вспомог.табл." sheetId="55" r:id="rId13"/>
  </sheets>
  <definedNames>
    <definedName name="_xlnm.Print_Area" localSheetId="11">декабрь!$A$1:$I$20</definedName>
    <definedName name="_xlnm.Print_Area" localSheetId="10">ноябрь!$A$1:$I$20</definedName>
  </definedNames>
  <calcPr calcId="125725"/>
</workbook>
</file>

<file path=xl/calcChain.xml><?xml version="1.0" encoding="utf-8"?>
<calcChain xmlns="http://schemas.openxmlformats.org/spreadsheetml/2006/main">
  <c r="H15" i="54"/>
  <c r="H11" i="53"/>
  <c r="H30" i="51"/>
  <c r="H15"/>
  <c r="H15" i="50"/>
  <c r="G22"/>
  <c r="G19" i="49"/>
  <c r="H14"/>
  <c r="G21" i="47"/>
  <c r="H13"/>
  <c r="H22" i="45"/>
  <c r="H16"/>
  <c r="Q28" i="55" l="1"/>
  <c r="O26"/>
  <c r="Q25"/>
  <c r="R9"/>
  <c r="R8"/>
  <c r="J30"/>
  <c r="J29"/>
  <c r="J26"/>
  <c r="L26"/>
  <c r="H22"/>
  <c r="L22"/>
  <c r="E17"/>
  <c r="E22" s="1"/>
  <c r="E23" s="1"/>
  <c r="F23" s="1"/>
  <c r="G23" s="1"/>
  <c r="H23" s="1"/>
  <c r="I23" s="1"/>
  <c r="J23" s="1"/>
  <c r="K23" s="1"/>
  <c r="L23" s="1"/>
  <c r="M23" s="1"/>
  <c r="N23" s="1"/>
  <c r="F17"/>
  <c r="F22" s="1"/>
  <c r="G17"/>
  <c r="G22" s="1"/>
  <c r="H17"/>
  <c r="I17"/>
  <c r="I22" s="1"/>
  <c r="J17"/>
  <c r="J22" s="1"/>
  <c r="K17"/>
  <c r="K22" s="1"/>
  <c r="L17"/>
  <c r="M17"/>
  <c r="M22" s="1"/>
  <c r="N17"/>
  <c r="N22" s="1"/>
  <c r="E18"/>
  <c r="F18"/>
  <c r="G18"/>
  <c r="H18"/>
  <c r="I18"/>
  <c r="J18"/>
  <c r="K18"/>
  <c r="L18"/>
  <c r="M18"/>
  <c r="N18"/>
  <c r="E19"/>
  <c r="F19"/>
  <c r="G19"/>
  <c r="H19"/>
  <c r="I19"/>
  <c r="J19"/>
  <c r="K19"/>
  <c r="L19"/>
  <c r="M19"/>
  <c r="N19"/>
  <c r="E20"/>
  <c r="F20"/>
  <c r="G20"/>
  <c r="H20"/>
  <c r="I20"/>
  <c r="J20"/>
  <c r="K20"/>
  <c r="L20"/>
  <c r="M20"/>
  <c r="N20"/>
  <c r="E21"/>
  <c r="F21"/>
  <c r="G21"/>
  <c r="H21"/>
  <c r="I21"/>
  <c r="J21"/>
  <c r="K21"/>
  <c r="L21"/>
  <c r="M21"/>
  <c r="N21"/>
  <c r="G15"/>
  <c r="H15"/>
  <c r="I15"/>
  <c r="J14" s="1"/>
  <c r="J27" s="1"/>
  <c r="J15"/>
  <c r="K15"/>
  <c r="K26" s="1"/>
  <c r="L15"/>
  <c r="M15"/>
  <c r="M26" s="1"/>
  <c r="N15"/>
  <c r="N26" s="1"/>
  <c r="F15"/>
  <c r="E15"/>
  <c r="F13"/>
  <c r="G13"/>
  <c r="J13"/>
  <c r="K13"/>
  <c r="N13"/>
  <c r="E13"/>
  <c r="F12"/>
  <c r="G12"/>
  <c r="H12"/>
  <c r="H13" s="1"/>
  <c r="I12"/>
  <c r="I13" s="1"/>
  <c r="J12"/>
  <c r="K12"/>
  <c r="L12"/>
  <c r="L13" s="1"/>
  <c r="M12"/>
  <c r="M13" s="1"/>
  <c r="N12"/>
  <c r="E12"/>
  <c r="H24" i="49"/>
  <c r="H23" i="48"/>
</calcChain>
</file>

<file path=xl/sharedStrings.xml><?xml version="1.0" encoding="utf-8"?>
<sst xmlns="http://schemas.openxmlformats.org/spreadsheetml/2006/main" count="367" uniqueCount="229">
  <si>
    <t>Отчет об использовании целевых средств</t>
  </si>
  <si>
    <t>Гл.бухгалтер</t>
  </si>
  <si>
    <t>Заведующей МДОУ</t>
  </si>
  <si>
    <t>И.В.Дружинина</t>
  </si>
  <si>
    <t>1. ООО ОП "Витязь" Обслуживание пожарной сигнализа-
ции - 350 руб.</t>
  </si>
  <si>
    <t>2. ООО  "Сателлит-Сервис" Обслуживание домофона - 400 руб.</t>
  </si>
  <si>
    <t xml:space="preserve">          МБДОУ ДС № 257</t>
  </si>
  <si>
    <t>Получены услуги:</t>
  </si>
  <si>
    <t>Итого:</t>
  </si>
  <si>
    <t>4. ООО ОП "Витязь" Обслуживание пожарной сигнализа-
ции - 500,00 руб.</t>
  </si>
  <si>
    <t>Приобретение :</t>
  </si>
  <si>
    <t>Сумма</t>
  </si>
  <si>
    <t>Наименование</t>
  </si>
  <si>
    <t xml:space="preserve">Цена  </t>
  </si>
  <si>
    <t>Поставщик</t>
  </si>
  <si>
    <t>ИП Киселев Д.К.</t>
  </si>
  <si>
    <t>5. ООО СКБ "Контур"  доступ к системе электронного документооборота - 6900,00 руб.</t>
  </si>
  <si>
    <t>3. ООО  "Комфорт-Сити" -  обслуживание кухонного обо-рудования - 1747.21 руб.</t>
  </si>
  <si>
    <t>ЗАО "ФПОРС"</t>
  </si>
  <si>
    <t>ИП Камалов Р.М.</t>
  </si>
  <si>
    <t>3. ООО  "Комфорт-Сити" -  обслуживание кухонного оборудования - 1747.21 руб.</t>
  </si>
  <si>
    <t>2000,00 руб.</t>
  </si>
  <si>
    <t xml:space="preserve">            Израсходовано:  5877,21    в том числе:</t>
  </si>
  <si>
    <t>500,00 руб.</t>
  </si>
  <si>
    <t>4. Оплата ОП "Витязь" за обслуживание охранных систем</t>
  </si>
  <si>
    <t>по отчетам казначейства</t>
  </si>
  <si>
    <t>Поступило
с начала
года</t>
  </si>
  <si>
    <t>Целевые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</si>
  <si>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</si>
  <si>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</si>
  <si>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</si>
  <si>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</si>
  <si>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</si>
  <si>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</si>
  <si>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</si>
  <si>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</si>
  <si>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</si>
  <si>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</si>
  <si>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</si>
  <si>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расх.225</t>
  </si>
  <si>
    <t>расх.226</t>
  </si>
  <si>
    <t>расх.290</t>
  </si>
  <si>
    <t>расх.340</t>
  </si>
  <si>
    <t>расх.310</t>
  </si>
  <si>
    <t>октябрь</t>
  </si>
  <si>
    <t>итого расх.
с начала
года</t>
  </si>
  <si>
    <t>итого расх.
с начала
месяца</t>
  </si>
  <si>
    <t>Поступило 
за месяц</t>
  </si>
  <si>
    <t>остаток
на л/сч.</t>
  </si>
  <si>
    <t>по ж/о№2</t>
  </si>
  <si>
    <t>по казнач.</t>
  </si>
  <si>
    <t>по отчетам</t>
  </si>
  <si>
    <t xml:space="preserve">1. Оплата ЗАО СКБ "ФПОРС" материальные запасы
</t>
  </si>
  <si>
    <t>Т.К.Лаврова</t>
  </si>
  <si>
    <t>Приобретено:</t>
  </si>
  <si>
    <t>январь 2014г.</t>
  </si>
  <si>
    <t xml:space="preserve">Остаток целевых средств на лицевом счете 
на начало месяца :   7923,44 руб. </t>
  </si>
  <si>
    <t>Поступило :  от родителей  -5400,00  руб.</t>
  </si>
  <si>
    <t>2. ООО  "Сателлит-Сервис" Обслуживание домофона - 500 руб.</t>
  </si>
  <si>
    <t>ИП Камалов Р.М..</t>
  </si>
  <si>
    <t xml:space="preserve">2. Хозяйственные товары
</t>
  </si>
  <si>
    <t xml:space="preserve">1. Бланки, книги учета
</t>
  </si>
  <si>
    <t>1.Канцтовары</t>
  </si>
  <si>
    <t>Остаток целевых средств на лицевом счете 
на конец месяца :  13323,44 руб.</t>
  </si>
  <si>
    <t xml:space="preserve">            Израсходовано: 0,00 руб.</t>
  </si>
  <si>
    <t>февраль 2014г.</t>
  </si>
  <si>
    <t xml:space="preserve">Остаток целевых средств на лицевом счете 
на начало месяца :   13323,44 руб. </t>
  </si>
  <si>
    <t>Поступило :  от родителей  -26439,88  руб.</t>
  </si>
  <si>
    <t xml:space="preserve">            Израсходовано: 16000 руб. в том числе:</t>
  </si>
  <si>
    <t>Остаток целевых средств на лицевом счете 
на конец месяца : 23763,32 руб.</t>
  </si>
  <si>
    <t xml:space="preserve">1. Оплата СК "Дельта" за страхование детей
</t>
  </si>
  <si>
    <t>5000,00  руб.</t>
  </si>
  <si>
    <t>2. Оплата ИП Маргулис А.С.</t>
  </si>
  <si>
    <t>11000,00 руб.</t>
  </si>
  <si>
    <t>16000,00 руб.</t>
  </si>
  <si>
    <t>5. СК "Дельта" Страхование детей. - 5000,00 руб.</t>
  </si>
  <si>
    <t>8097,21 руб.</t>
  </si>
  <si>
    <t>март 2014г.</t>
  </si>
  <si>
    <t xml:space="preserve">Остаток целевых средств на лицевом счете 
на начало месяца :   23763,32 руб. </t>
  </si>
  <si>
    <t>Поступило :  от родителей  - 8948,07  руб.</t>
  </si>
  <si>
    <t xml:space="preserve">            Израсходовано: 20312,30 руб.      в том числе:</t>
  </si>
  <si>
    <t>1400,00 руб.</t>
  </si>
  <si>
    <t>2. Оплата ЗАО "СКБ "Контур" за услуги электронного документооборота</t>
  </si>
  <si>
    <t>6900,00 руб.</t>
  </si>
  <si>
    <t>1. Оплата ОП "Витязь" за обслуживание пожарной сигнализации</t>
  </si>
  <si>
    <t>3. Оплата ИП "Маргулис А.С." за детскую мебель</t>
  </si>
  <si>
    <t>10012,30 руб.</t>
  </si>
  <si>
    <t>1. ООО ОП "Витязь" Обслуживание средств сигнализа-
ции - 700 руб.</t>
  </si>
  <si>
    <t>5. ЗАО "СКБ "Контур"  услуги электронного документооборота - 6900,00 руб.</t>
  </si>
  <si>
    <t>6. ИП "Говоров Е.С." Дезинсекция, дератизация. -3000 руб.</t>
  </si>
  <si>
    <t>4. Оплата  ООО "ОП "Витязь" за обслуживание средств сигнализации сигнализации</t>
  </si>
  <si>
    <t>4. ООО ОП "Витязь"  обслуживание пожарной сигнализации</t>
  </si>
  <si>
    <t xml:space="preserve">Остаток целевых средств на лицевом счете 12399,09 руб. 
</t>
  </si>
  <si>
    <t>апрель 2014г.</t>
  </si>
  <si>
    <t xml:space="preserve">Остаток целевых средств на лицевом счете 
на начало месяца :  12399,09 руб. </t>
  </si>
  <si>
    <t>Поступило :  от родителей  - 19004,26  руб.</t>
  </si>
  <si>
    <t>19196,95 руб.</t>
  </si>
  <si>
    <t>1. Оплата  ООО "ОП "Витязь" за обслуживание пожарной сигнализации</t>
  </si>
  <si>
    <t>2. Оплата  ООО "ОП "Витязь" за обслуживание средств сигнализации сигнализации</t>
  </si>
  <si>
    <t>3. Оплата задолженности ИП Киселев Д.К. за строительные материалы - 15706,90 руб.</t>
  </si>
  <si>
    <t>700,00 руб.</t>
  </si>
  <si>
    <t>4. Оплата экологического сбора - 2290,05 руб.</t>
  </si>
  <si>
    <t>4. ООО ОП "Витязь" Обслуживание средств сигнализа-
ции - 350,00 руб.</t>
  </si>
  <si>
    <t>1. ООО ОП "Витязь" Обслуживание пожарной сигнализа-
ции - 500,00 руб.</t>
  </si>
  <si>
    <t>2. ООО  "Сателлит-Сервис" Обслуживание домофона -500,00 руб.</t>
  </si>
  <si>
    <t>1. Контейнер для хранения ртутьсодержащих ламп</t>
  </si>
  <si>
    <t>3097,21 руб.</t>
  </si>
  <si>
    <t>ООО "МиД"</t>
  </si>
  <si>
    <t>Остаток целевых средств на лицевом счете 
на конец месяца : 12206,40 руб.</t>
  </si>
  <si>
    <t xml:space="preserve">Остаток целевых средств на лицевом счете 
на начало месяца :   12206,40 руб. </t>
  </si>
  <si>
    <t>Поступило :  от родителей  -5169,03  руб.</t>
  </si>
  <si>
    <t xml:space="preserve">            Израсходовано: 10901,00 руб.     в том числе:</t>
  </si>
  <si>
    <t>1. Оплата ЗАО "ФПОРС" за хозтовары</t>
  </si>
  <si>
    <t>6851,00 руб.</t>
  </si>
  <si>
    <t>800,00 руб.</t>
  </si>
  <si>
    <t>3. Оплата ООО "ТД "Пирант" за план эвакуации</t>
  </si>
  <si>
    <t>2400,00 руб.</t>
  </si>
  <si>
    <t>2. Оплата ООО "Сателлит-сервис" за обслуживание
  домофона</t>
  </si>
  <si>
    <t>350,00 руб.</t>
  </si>
  <si>
    <t>1. Хозтовары
группы</t>
  </si>
  <si>
    <t>2.Строительные материалы
группы</t>
  </si>
  <si>
    <t>5. Оплата ОП "Витязь" за обслуживание охранных систем</t>
  </si>
  <si>
    <t>Остаток целевых средств на лицевом счете 
на конец месяца: 6474,43 руб.</t>
  </si>
  <si>
    <t>май 2014г.</t>
  </si>
  <si>
    <t>июнь 2014г.</t>
  </si>
  <si>
    <t xml:space="preserve">Остаток целевых средств на лицевом счете 
на начало месяца :   6474,43 руб. </t>
  </si>
  <si>
    <t xml:space="preserve">            Израсходовано: 7329,21 руб.      в том числе:</t>
  </si>
  <si>
    <t>1. Оплата ИП Камалов Р.М. за канцтовары</t>
  </si>
  <si>
    <t>2. Оплата ООО "Комфорт-сити" за обслуживание кухонного оборудования</t>
  </si>
  <si>
    <t>3. Оплата ООО ОП "Витязь" за эксплуатационное обслуживание тревожной кнопки</t>
  </si>
  <si>
    <t>4. Оплата ООО ОП "Витязь" за техническое обслуживание пожарной сигнализации</t>
  </si>
  <si>
    <t>4. ООО  "Комфорт Сити" -  обслуживание кухонного оборудования - 1747.21 руб.</t>
  </si>
  <si>
    <t>5. ИП Говоров Е.С.  Дезинсекция и дератизация. -3000,00 руб.</t>
  </si>
  <si>
    <t>3. ООО  "Сателлит-Сервис" Обслуживание домофона - 500,00 руб.</t>
  </si>
  <si>
    <t>2. ООО ОП "Витязь" Техническое обслуживание пожарной сигнализа-
ции - 500,00 руб.</t>
  </si>
  <si>
    <t>1. ООО ОП "Витязь" Эксплуатационное обслуживание тревожной кнопки - 350,00 руб.</t>
  </si>
  <si>
    <t>5. Оплата ООО  "МиД" за спецтару для хранения ртутных ламп</t>
  </si>
  <si>
    <t>6. Оплата ОПФР в Ленинском районе г. Челябинска по требованию</t>
  </si>
  <si>
    <t>Поступило :  от родителей  -5196,04  руб.</t>
  </si>
  <si>
    <t>Остаток целевых средств на лицевом счете 
на конец месяца:(-)252,03руб.</t>
  </si>
  <si>
    <t>июль 2014г.</t>
  </si>
  <si>
    <t xml:space="preserve">Остаток целевых средств на лицевом счете 
на начало месяца :   (-)252,03 руб. </t>
  </si>
  <si>
    <t xml:space="preserve">            Израсходовано: 11090,10 руб. в том числе:</t>
  </si>
  <si>
    <t>5845,00  руб.</t>
  </si>
  <si>
    <t>2. Оплата ИП Камалов Р.М. за поставку бланков</t>
  </si>
  <si>
    <t>1300,00 руб.</t>
  </si>
  <si>
    <t>3. Оплата ООО "КОМУС-Южный Урал"</t>
  </si>
  <si>
    <t>1152,00 руб.</t>
  </si>
  <si>
    <t>4. Оплата ООО "Комфорт-Сити"</t>
  </si>
  <si>
    <t>1000,00 руб.</t>
  </si>
  <si>
    <t>5. Оплата  ОП "Киселев Д.К." за стройматериалы</t>
  </si>
  <si>
    <t>1001,00 руб.</t>
  </si>
  <si>
    <t>6. Оплата ФГУ Челябинский ЦСМ за  поверку весов
 проверок</t>
  </si>
  <si>
    <t>792,10 руб.</t>
  </si>
  <si>
    <t xml:space="preserve">В связи с недостаточностью внебюджетных средств принято решение об оплате 
из бюджетных средств услуг, оказанных  </t>
  </si>
  <si>
    <t xml:space="preserve">1.  ООО "Комфорт-Сити" </t>
  </si>
  <si>
    <t xml:space="preserve">9473,26 руб. </t>
  </si>
  <si>
    <t xml:space="preserve">3000,00 руб. </t>
  </si>
  <si>
    <t xml:space="preserve">2.  ООО "Саттелит-Сервис" </t>
  </si>
  <si>
    <t xml:space="preserve">2100,00 руб. </t>
  </si>
  <si>
    <t xml:space="preserve">3.  ООО  "ОП "Витязь" </t>
  </si>
  <si>
    <t xml:space="preserve">4.  ООО  "ОП "Витязь" </t>
  </si>
  <si>
    <t xml:space="preserve">5.  ИП Говоров Е.С. </t>
  </si>
  <si>
    <t xml:space="preserve">6000,00 руб. </t>
  </si>
  <si>
    <t>6. ЗАО "ФПОРС"</t>
  </si>
  <si>
    <t>6782,00 руб.</t>
  </si>
  <si>
    <t>2640,19 руб.</t>
  </si>
  <si>
    <t>1. ФГУ "Челябинский ЦСМ" Поверка весов.</t>
  </si>
  <si>
    <t xml:space="preserve">1. Хозтовары
</t>
  </si>
  <si>
    <t xml:space="preserve">3.Материалы для переплета
</t>
  </si>
  <si>
    <t>ООО "КОМУС-Южный 
Урал"</t>
  </si>
  <si>
    <t>Поступило :  от родителей  -14098,42 руб.</t>
  </si>
  <si>
    <t>Остаток целевых средств на лицевом счете 
на конец месяца : 2756,29 руб.</t>
  </si>
  <si>
    <t xml:space="preserve">Остаток целевых средств на лицевом счете 
на начало месяца :2756 руб. 29 коп. </t>
  </si>
  <si>
    <t>Поступило :  от родителей  8309,54  руб.</t>
  </si>
  <si>
    <t xml:space="preserve">            Израсходовано: 0,00 руб. </t>
  </si>
  <si>
    <t>Итого: 0,00 руб.</t>
  </si>
  <si>
    <t>Приобретение : 0,00 руб.</t>
  </si>
  <si>
    <t>август 2014г.</t>
  </si>
  <si>
    <t>Остаток целевых средств на лицевом счете 
на конец месяца : 11065,83 руб.</t>
  </si>
  <si>
    <t xml:space="preserve">Поступило :  от родителей  -7800,00 руб. </t>
  </si>
  <si>
    <t>0,00 руб.</t>
  </si>
  <si>
    <t>2. Оплата ОПФР в Ленинском районе г.Челябинска по требованию</t>
  </si>
  <si>
    <t>1. Оплата ЗАО "ФПОРС" за хозяйственные товары</t>
  </si>
  <si>
    <t>8350,00 руб.</t>
  </si>
  <si>
    <t xml:space="preserve">Остаток целевых средств на лицевом счете 
на начало месяца : 11065,83 руб.   </t>
  </si>
  <si>
    <t>сентябрь 2014г.</t>
  </si>
  <si>
    <t>октябрь 2014г.</t>
  </si>
  <si>
    <t>2749,83 руб.</t>
  </si>
  <si>
    <t xml:space="preserve">            Израсходовано: 11099,83 руб. в том числе:</t>
  </si>
  <si>
    <t>Остаток целевых средств на лицевом счете 
на конец месяца : 7766,00 руб.</t>
  </si>
  <si>
    <t xml:space="preserve">Остаток целевых средств на лицевом счете 
на начало месяца : 7766,00  руб. </t>
  </si>
  <si>
    <t>Поступило :  от родителей  6050,00  руб.</t>
  </si>
  <si>
    <t xml:space="preserve">            Израсходовано: 0,00 руб. в том числе:</t>
  </si>
  <si>
    <t>Получены услуги: 0,00 руб.</t>
  </si>
  <si>
    <t xml:space="preserve">1. Хозтовары и канцтовары
</t>
  </si>
  <si>
    <t xml:space="preserve">2. Бумага
</t>
  </si>
  <si>
    <t>Остаток целевых средств на лицевом счете 
на конец месяца : 13816,00 руб.</t>
  </si>
  <si>
    <t>В связи с недостаточностью внебюджетных средств принято решение об оплате из бюджетных средств кредиторской задолженности перед ИП Беляев В.В. по сопровождению программ 1С на сумму 15501,56 руб.</t>
  </si>
  <si>
    <t>ноябрь 2014г.</t>
  </si>
  <si>
    <t xml:space="preserve">Остаток целевых средств на лицевом счете 
на начало месяца : 13816,00  руб. </t>
  </si>
  <si>
    <t>Поступило :  от родителей  -5500,00  руб.</t>
  </si>
  <si>
    <t xml:space="preserve">            Израсходовано: 7407,12 руб. в том числе:</t>
  </si>
  <si>
    <t>1. Оплата ФГУ "Челябинский ЦСМ " за поверку весов</t>
  </si>
  <si>
    <t>1848,09 руб.</t>
  </si>
  <si>
    <t>2700,00 руб.</t>
  </si>
  <si>
    <t xml:space="preserve">2. Оплата УС Дом знаний за семинар </t>
  </si>
  <si>
    <t>69,03 руб.</t>
  </si>
  <si>
    <t xml:space="preserve">3. Оплата ИП Камалов Р.М. за канцтовары
</t>
  </si>
  <si>
    <t xml:space="preserve">4. Оплата по требованию ОПФР </t>
  </si>
  <si>
    <t>2790,00,00 руб.</t>
  </si>
  <si>
    <t>7407,12 руб.</t>
  </si>
  <si>
    <t xml:space="preserve">1. УС Дом знаний семинар  -2700,00 руб.
</t>
  </si>
  <si>
    <t>Остаток целевых средств на лицевом счете 
на конец месяца : 11908,88 руб.</t>
  </si>
  <si>
    <t>2. ООО  "Токмас" (мониторинг ремонта кровли) -20299,00 руб.</t>
  </si>
  <si>
    <t>декабрь 2014г.</t>
  </si>
  <si>
    <t xml:space="preserve">Остаток целевых средств на лицевом счете 
на начало месяца : 11908,88  руб. </t>
  </si>
  <si>
    <t>Поступило :  от родителей  -6371,00  руб.</t>
  </si>
  <si>
    <t xml:space="preserve">            Израсходовано: 21391,04 руб. в том числе:</t>
  </si>
  <si>
    <t>1. Оплата ООО "Токмас" за мониторинг ремонта крыши</t>
  </si>
  <si>
    <t>20299,00 руб.</t>
  </si>
  <si>
    <t>2. Оплата ООО "Компания ВМ" за комплектующие к компьютеру</t>
  </si>
  <si>
    <t>1060,00 руб.</t>
  </si>
  <si>
    <t>32,04 руб.</t>
  </si>
  <si>
    <t>21391,04 руб.</t>
  </si>
  <si>
    <t xml:space="preserve">Приобретений за счет средств поступивших, как  добровольные пожертвования нет. </t>
  </si>
  <si>
    <t xml:space="preserve">Остаток целевых средств на лицевом счете 2839,14 руб.
</t>
  </si>
  <si>
    <t>Откорректированы ранее сделанные  платежи за счет средств поступивших в качестве
 родительской платы в сумме 5950,00 руб.</t>
  </si>
  <si>
    <t>Заведующей МБДОУ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</si>
</sst>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0" fontId="4" fillId="0" borderId="0" xfId="0" applyFont="1"/>
    <xf numFmtId="2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/>
    <xf numFmtId="2" fontId="6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Font="1" applyBorder="1"/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/>
    <xf numFmtId="0" fontId="0" fillId="0" borderId="0" xfId="0" applyFont="1" applyFill="1" applyBorder="1"/>
    <xf numFmtId="0" fontId="0" fillId="0" borderId="0" xfId="0" applyFont="1"/>
    <xf numFmtId="0" fontId="10" fillId="0" borderId="7" xfId="0" applyFont="1" applyBorder="1" applyAlignment="1">
      <alignment horizontal="center"/>
    </xf>
    <xf numFmtId="2" fontId="6" fillId="0" borderId="6" xfId="0" applyNumberFormat="1" applyFont="1" applyBorder="1"/>
    <xf numFmtId="2" fontId="10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top"/>
    </xf>
    <xf numFmtId="2" fontId="6" fillId="0" borderId="6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2" fillId="0" borderId="9" xfId="0" applyNumberFormat="1" applyFont="1" applyBorder="1" applyAlignment="1">
      <alignment horizontal="left" wrapText="1"/>
    </xf>
    <xf numFmtId="2" fontId="10" fillId="0" borderId="0" xfId="0" applyNumberFormat="1" applyFont="1" applyBorder="1" applyAlignment="1">
      <alignment horizontal="center"/>
    </xf>
    <xf numFmtId="2" fontId="10" fillId="0" borderId="10" xfId="0" applyNumberFormat="1" applyFont="1" applyBorder="1"/>
    <xf numFmtId="0" fontId="10" fillId="0" borderId="12" xfId="0" applyFont="1" applyBorder="1" applyAlignment="1">
      <alignment horizontal="center" vertical="top"/>
    </xf>
    <xf numFmtId="164" fontId="2" fillId="0" borderId="11" xfId="0" applyNumberFormat="1" applyFont="1" applyBorder="1" applyAlignment="1">
      <alignment wrapText="1"/>
    </xf>
    <xf numFmtId="2" fontId="6" fillId="0" borderId="12" xfId="0" applyNumberFormat="1" applyFont="1" applyBorder="1" applyAlignment="1">
      <alignment vertical="top"/>
    </xf>
    <xf numFmtId="0" fontId="5" fillId="0" borderId="0" xfId="0" applyFont="1" applyBorder="1"/>
    <xf numFmtId="2" fontId="11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2" fontId="7" fillId="0" borderId="0" xfId="0" applyNumberFormat="1" applyFont="1" applyBorder="1" applyAlignment="1">
      <alignment horizontal="left" vertical="top"/>
    </xf>
    <xf numFmtId="2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12" xfId="0" applyFont="1" applyBorder="1" applyAlignment="1">
      <alignment wrapText="1"/>
    </xf>
    <xf numFmtId="0" fontId="0" fillId="0" borderId="12" xfId="0" applyBorder="1"/>
    <xf numFmtId="2" fontId="14" fillId="0" borderId="0" xfId="0" applyNumberFormat="1" applyFont="1"/>
    <xf numFmtId="2" fontId="0" fillId="0" borderId="12" xfId="0" applyNumberFormat="1" applyBorder="1"/>
    <xf numFmtId="2" fontId="14" fillId="0" borderId="12" xfId="0" applyNumberFormat="1" applyFont="1" applyBorder="1"/>
    <xf numFmtId="0" fontId="0" fillId="0" borderId="12" xfId="0" applyBorder="1" applyAlignment="1">
      <alignment wrapText="1"/>
    </xf>
    <xf numFmtId="0" fontId="0" fillId="0" borderId="12" xfId="0" applyFill="1" applyBorder="1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0" fillId="2" borderId="12" xfId="0" applyNumberFormat="1" applyFill="1" applyBorder="1"/>
    <xf numFmtId="0" fontId="0" fillId="2" borderId="12" xfId="0" applyFill="1" applyBorder="1"/>
    <xf numFmtId="0" fontId="0" fillId="3" borderId="12" xfId="0" applyFill="1" applyBorder="1" applyAlignment="1">
      <alignment wrapText="1"/>
    </xf>
    <xf numFmtId="2" fontId="0" fillId="3" borderId="12" xfId="0" applyNumberFormat="1" applyFill="1" applyBorder="1"/>
    <xf numFmtId="0" fontId="10" fillId="0" borderId="12" xfId="0" applyFont="1" applyBorder="1" applyAlignment="1">
      <alignment horizontal="center"/>
    </xf>
    <xf numFmtId="2" fontId="10" fillId="0" borderId="12" xfId="0" applyNumberFormat="1" applyFont="1" applyBorder="1"/>
    <xf numFmtId="164" fontId="2" fillId="0" borderId="12" xfId="0" applyNumberFormat="1" applyFont="1" applyBorder="1" applyAlignment="1">
      <alignment horizontal="left" wrapText="1"/>
    </xf>
    <xf numFmtId="2" fontId="2" fillId="0" borderId="12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5" xfId="0" applyFill="1" applyBorder="1"/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15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7" xfId="0" applyFont="1" applyBorder="1" applyAlignment="1">
      <alignment horizontal="center"/>
    </xf>
    <xf numFmtId="2" fontId="10" fillId="0" borderId="18" xfId="0" applyNumberFormat="1" applyFont="1" applyBorder="1"/>
    <xf numFmtId="2" fontId="6" fillId="0" borderId="20" xfId="0" applyNumberFormat="1" applyFont="1" applyBorder="1" applyAlignment="1">
      <alignment vertical="center"/>
    </xf>
    <xf numFmtId="2" fontId="6" fillId="0" borderId="20" xfId="0" applyNumberFormat="1" applyFont="1" applyBorder="1" applyAlignment="1">
      <alignment vertical="top"/>
    </xf>
    <xf numFmtId="164" fontId="2" fillId="0" borderId="22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justify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2" fillId="0" borderId="9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/>
    </xf>
    <xf numFmtId="164" fontId="2" fillId="0" borderId="1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left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top" wrapText="1"/>
    </xf>
    <xf numFmtId="164" fontId="2" fillId="0" borderId="21" xfId="0" applyNumberFormat="1" applyFont="1" applyBorder="1" applyAlignment="1">
      <alignment horizontal="left" wrapText="1"/>
    </xf>
    <xf numFmtId="164" fontId="2" fillId="0" borderId="22" xfId="0" applyNumberFormat="1" applyFont="1" applyBorder="1" applyAlignment="1">
      <alignment horizontal="left" wrapText="1"/>
    </xf>
    <xf numFmtId="164" fontId="2" fillId="0" borderId="22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workbookViewId="0">
      <selection activeCell="A6" sqref="A6:I6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7" max="7" width="2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55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56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3" t="s">
        <v>57</v>
      </c>
      <c r="B7" s="7"/>
      <c r="C7" s="7"/>
      <c r="D7" s="7"/>
      <c r="E7" s="7"/>
      <c r="F7" s="7"/>
      <c r="G7" s="7"/>
      <c r="H7" s="7"/>
      <c r="I7" s="7"/>
    </row>
    <row r="8" spans="1:43" ht="26.25" customHeight="1">
      <c r="A8" s="115" t="s">
        <v>64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29" customFormat="1" ht="18.75" customHeight="1">
      <c r="A9" s="24"/>
      <c r="B9" s="24"/>
      <c r="C9" s="111"/>
      <c r="D9" s="111"/>
      <c r="E9" s="111"/>
      <c r="F9" s="111"/>
      <c r="G9" s="111"/>
      <c r="H9" s="25"/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ht="19.5" customHeight="1">
      <c r="A10" s="2"/>
      <c r="B10" s="2"/>
      <c r="C10" s="12" t="s">
        <v>7</v>
      </c>
      <c r="D10" s="12"/>
      <c r="E10" s="13"/>
      <c r="F10" s="13"/>
      <c r="G10" s="14"/>
      <c r="H10" s="11"/>
    </row>
    <row r="11" spans="1:43" ht="38.25" customHeight="1">
      <c r="A11" s="2"/>
      <c r="B11" s="2"/>
      <c r="C11" s="116" t="s">
        <v>4</v>
      </c>
      <c r="D11" s="116"/>
      <c r="E11" s="116"/>
      <c r="F11" s="116"/>
      <c r="G11" s="116"/>
      <c r="H11" s="116"/>
      <c r="J11" s="15"/>
    </row>
    <row r="12" spans="1:43" ht="24.75" customHeight="1">
      <c r="A12" s="2"/>
      <c r="B12" s="2"/>
      <c r="C12" s="116" t="s">
        <v>58</v>
      </c>
      <c r="D12" s="116"/>
      <c r="E12" s="116"/>
      <c r="F12" s="116"/>
      <c r="G12" s="116"/>
      <c r="H12" s="116"/>
    </row>
    <row r="13" spans="1:43" ht="48" customHeight="1">
      <c r="A13" s="2"/>
      <c r="B13" s="2"/>
      <c r="C13" s="116" t="s">
        <v>20</v>
      </c>
      <c r="D13" s="116"/>
      <c r="E13" s="116"/>
      <c r="F13" s="116"/>
      <c r="G13" s="116"/>
      <c r="H13" s="116"/>
    </row>
    <row r="14" spans="1:43" ht="38.25" customHeight="1">
      <c r="A14" s="2"/>
      <c r="B14" s="2"/>
      <c r="C14" s="116" t="s">
        <v>9</v>
      </c>
      <c r="D14" s="116"/>
      <c r="E14" s="116"/>
      <c r="F14" s="116"/>
      <c r="G14" s="116"/>
      <c r="H14" s="116"/>
      <c r="J14" s="15"/>
    </row>
    <row r="15" spans="1:43" ht="41.25" customHeight="1">
      <c r="A15" s="2"/>
      <c r="B15" s="2"/>
      <c r="C15" s="116" t="s">
        <v>16</v>
      </c>
      <c r="D15" s="116"/>
      <c r="E15" s="116"/>
      <c r="F15" s="116"/>
      <c r="G15" s="116"/>
      <c r="H15" s="116"/>
      <c r="J15" s="15"/>
    </row>
    <row r="16" spans="1:43" ht="25.5" customHeight="1" thickBot="1">
      <c r="A16" s="2"/>
      <c r="B16" s="2"/>
      <c r="C16" s="120" t="s">
        <v>8</v>
      </c>
      <c r="D16" s="120"/>
      <c r="E16" s="44"/>
      <c r="F16" s="44"/>
      <c r="G16" s="44"/>
      <c r="H16" s="44">
        <f>9997.21</f>
        <v>9997.2099999999991</v>
      </c>
      <c r="J16" s="15"/>
    </row>
    <row r="17" spans="1:43" ht="44.25" customHeight="1" thickBot="1">
      <c r="A17" s="30"/>
      <c r="B17" s="30"/>
      <c r="C17" s="31" t="s">
        <v>10</v>
      </c>
      <c r="D17" s="32"/>
      <c r="E17" s="32"/>
      <c r="F17" s="32"/>
      <c r="G17" s="33"/>
      <c r="H17" s="41" t="s">
        <v>11</v>
      </c>
      <c r="I17" s="10"/>
      <c r="J17" s="9"/>
      <c r="K17" s="34"/>
      <c r="L17" s="34"/>
      <c r="M17" s="34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22.5" customHeight="1" thickBot="1">
      <c r="A18" s="30"/>
      <c r="B18" s="30"/>
      <c r="C18" s="117" t="s">
        <v>12</v>
      </c>
      <c r="D18" s="118"/>
      <c r="E18" s="119" t="s">
        <v>14</v>
      </c>
      <c r="F18" s="119"/>
      <c r="G18" s="35" t="s">
        <v>13</v>
      </c>
      <c r="H18" s="36"/>
      <c r="I18" s="1"/>
      <c r="J18" s="15"/>
      <c r="K18" s="37"/>
      <c r="L18" s="37"/>
      <c r="M18" s="38"/>
    </row>
    <row r="19" spans="1:43" ht="33.6" customHeight="1" thickBot="1">
      <c r="A19" s="30"/>
      <c r="B19" s="30"/>
      <c r="C19" s="121" t="s">
        <v>62</v>
      </c>
      <c r="D19" s="122"/>
      <c r="E19" s="123" t="s">
        <v>59</v>
      </c>
      <c r="F19" s="122"/>
      <c r="G19" s="39"/>
      <c r="H19" s="36">
        <v>4732</v>
      </c>
      <c r="I19" s="1"/>
      <c r="J19" s="15"/>
      <c r="K19" s="37"/>
      <c r="L19" s="37"/>
      <c r="M19" s="38"/>
    </row>
    <row r="20" spans="1:43" ht="44.25" customHeight="1" thickBot="1">
      <c r="A20" s="30"/>
      <c r="B20" s="30"/>
      <c r="C20" s="121" t="s">
        <v>61</v>
      </c>
      <c r="D20" s="122"/>
      <c r="E20" s="123" t="s">
        <v>59</v>
      </c>
      <c r="F20" s="122"/>
      <c r="G20" s="39"/>
      <c r="H20" s="40">
        <v>1300</v>
      </c>
      <c r="I20" s="1"/>
      <c r="J20" s="15"/>
      <c r="K20" s="38"/>
      <c r="L20" s="38"/>
      <c r="M20" s="38"/>
    </row>
    <row r="21" spans="1:43" ht="35.25" customHeight="1" thickBot="1">
      <c r="A21" s="30"/>
      <c r="B21" s="30"/>
      <c r="C21" s="126" t="s">
        <v>60</v>
      </c>
      <c r="D21" s="127"/>
      <c r="E21" s="128" t="s">
        <v>18</v>
      </c>
      <c r="F21" s="129"/>
      <c r="G21" s="42"/>
      <c r="H21" s="43">
        <v>5950</v>
      </c>
      <c r="I21" s="1"/>
      <c r="J21" s="15"/>
      <c r="K21" s="37"/>
      <c r="L21" s="37"/>
      <c r="M21" s="38"/>
    </row>
    <row r="22" spans="1:43" ht="25.5" customHeight="1" thickBot="1">
      <c r="A22" s="2"/>
      <c r="B22" s="2"/>
      <c r="C22" s="130" t="s">
        <v>8</v>
      </c>
      <c r="D22" s="131"/>
      <c r="E22" s="45"/>
      <c r="F22" s="45"/>
      <c r="G22" s="45"/>
      <c r="H22" s="46">
        <f>H19+H20+H21</f>
        <v>11982</v>
      </c>
      <c r="J22" s="15"/>
    </row>
    <row r="23" spans="1:43" ht="17.25" customHeight="1">
      <c r="A23" s="2"/>
      <c r="B23" s="2"/>
      <c r="C23" s="18"/>
      <c r="D23" s="18"/>
      <c r="E23" s="18"/>
      <c r="F23" s="18"/>
      <c r="G23" s="18"/>
      <c r="H23" s="18"/>
      <c r="J23" s="15"/>
    </row>
    <row r="24" spans="1:43" ht="47.25" customHeight="1">
      <c r="A24" s="113" t="s">
        <v>63</v>
      </c>
      <c r="B24" s="113"/>
      <c r="C24" s="113"/>
      <c r="D24" s="113"/>
      <c r="E24" s="113"/>
      <c r="F24" s="113"/>
      <c r="G24" s="113"/>
      <c r="H24" s="113"/>
      <c r="I24" s="113"/>
    </row>
    <row r="25" spans="1:43" ht="12" customHeight="1">
      <c r="A25" s="17"/>
      <c r="B25" s="17"/>
      <c r="C25" s="17"/>
      <c r="D25" s="17"/>
      <c r="E25" s="17"/>
      <c r="F25" s="17"/>
      <c r="G25" s="17"/>
      <c r="H25" s="17"/>
      <c r="I25" s="17"/>
    </row>
    <row r="26" spans="1:43" ht="30.75" customHeight="1">
      <c r="A26" s="2"/>
      <c r="B26" s="2"/>
      <c r="C26" s="124" t="s">
        <v>2</v>
      </c>
      <c r="D26" s="124"/>
      <c r="E26" s="4"/>
      <c r="F26" s="3"/>
      <c r="G26" s="6" t="s">
        <v>3</v>
      </c>
      <c r="H26" s="1"/>
    </row>
    <row r="27" spans="1:43" ht="36.75" customHeight="1">
      <c r="C27" s="19" t="s">
        <v>1</v>
      </c>
      <c r="D27" s="19"/>
      <c r="E27" s="125"/>
      <c r="F27" s="125"/>
      <c r="G27" s="6" t="s">
        <v>53</v>
      </c>
    </row>
  </sheetData>
  <mergeCells count="24">
    <mergeCell ref="C19:D19"/>
    <mergeCell ref="E19:F19"/>
    <mergeCell ref="A24:I24"/>
    <mergeCell ref="C26:D26"/>
    <mergeCell ref="E27:F27"/>
    <mergeCell ref="C20:D20"/>
    <mergeCell ref="C21:D21"/>
    <mergeCell ref="E20:F20"/>
    <mergeCell ref="E21:F21"/>
    <mergeCell ref="C22:D22"/>
    <mergeCell ref="C11:H11"/>
    <mergeCell ref="C12:H12"/>
    <mergeCell ref="C13:H13"/>
    <mergeCell ref="C18:D18"/>
    <mergeCell ref="E18:F18"/>
    <mergeCell ref="C15:H15"/>
    <mergeCell ref="C16:D16"/>
    <mergeCell ref="C14:H14"/>
    <mergeCell ref="C9:G9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scale="8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9"/>
  <sheetViews>
    <sheetView workbookViewId="0">
      <selection activeCell="A16" sqref="A16:I16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21.5546875" customWidth="1"/>
    <col min="9" max="9" width="3.88671875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187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191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5" t="s">
        <v>192</v>
      </c>
      <c r="B7" s="67"/>
      <c r="C7" s="67"/>
      <c r="D7" s="67"/>
      <c r="E7" s="67"/>
      <c r="F7" s="67"/>
      <c r="G7" s="67"/>
      <c r="H7" s="67"/>
      <c r="I7" s="67"/>
    </row>
    <row r="8" spans="1:43" ht="26.25" customHeight="1">
      <c r="A8" s="115" t="s">
        <v>193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ht="19.5" customHeight="1">
      <c r="A9" s="2"/>
      <c r="B9" s="2"/>
      <c r="C9" s="12" t="s">
        <v>194</v>
      </c>
      <c r="D9" s="12"/>
      <c r="E9" s="13"/>
      <c r="F9" s="13"/>
      <c r="G9" s="14"/>
      <c r="H9" s="11"/>
    </row>
    <row r="10" spans="1:43" s="47" customFormat="1" ht="75.599999999999994" customHeight="1">
      <c r="A10" s="137" t="s">
        <v>198</v>
      </c>
      <c r="B10" s="137"/>
      <c r="C10" s="137"/>
      <c r="D10" s="137"/>
      <c r="E10" s="137"/>
      <c r="F10" s="137"/>
      <c r="G10" s="137"/>
      <c r="H10" s="137"/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44.25" customHeight="1" thickBot="1">
      <c r="A11" s="30"/>
      <c r="B11" s="30"/>
      <c r="C11" s="8" t="s">
        <v>10</v>
      </c>
      <c r="D11" s="8"/>
      <c r="E11" s="8"/>
      <c r="F11" s="8"/>
      <c r="G11" s="8"/>
      <c r="H11" s="50" t="s">
        <v>11</v>
      </c>
      <c r="I11" s="10"/>
      <c r="J11" s="9"/>
      <c r="K11" s="34"/>
      <c r="L11" s="34"/>
      <c r="M11" s="3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2.5" customHeight="1">
      <c r="A12" s="30"/>
      <c r="B12" s="30"/>
      <c r="C12" s="145" t="s">
        <v>12</v>
      </c>
      <c r="D12" s="146"/>
      <c r="E12" s="146" t="s">
        <v>14</v>
      </c>
      <c r="F12" s="146"/>
      <c r="G12" s="105" t="s">
        <v>13</v>
      </c>
      <c r="H12" s="106"/>
      <c r="I12" s="1"/>
      <c r="J12" s="15"/>
      <c r="K12" s="37"/>
      <c r="L12" s="37"/>
      <c r="M12" s="38"/>
    </row>
    <row r="13" spans="1:43" s="104" customFormat="1" ht="19.2" customHeight="1">
      <c r="A13" s="98"/>
      <c r="B13" s="98"/>
      <c r="C13" s="147" t="s">
        <v>195</v>
      </c>
      <c r="D13" s="139"/>
      <c r="E13" s="139" t="s">
        <v>18</v>
      </c>
      <c r="F13" s="139"/>
      <c r="G13" s="99"/>
      <c r="H13" s="107">
        <v>15985</v>
      </c>
      <c r="I13" s="101"/>
      <c r="J13" s="102"/>
      <c r="K13" s="103"/>
      <c r="L13" s="103"/>
      <c r="M13" s="103"/>
    </row>
    <row r="14" spans="1:43" ht="25.2" customHeight="1">
      <c r="A14" s="30"/>
      <c r="B14" s="30"/>
      <c r="C14" s="148" t="s">
        <v>196</v>
      </c>
      <c r="D14" s="140"/>
      <c r="E14" s="140" t="s">
        <v>19</v>
      </c>
      <c r="F14" s="141"/>
      <c r="G14" s="52"/>
      <c r="H14" s="108">
        <v>2790</v>
      </c>
      <c r="I14" s="1"/>
      <c r="J14" s="15"/>
      <c r="K14" s="37"/>
      <c r="L14" s="37"/>
      <c r="M14" s="38"/>
    </row>
    <row r="15" spans="1:43" ht="25.5" customHeight="1" thickBot="1">
      <c r="A15" s="2"/>
      <c r="B15" s="2"/>
      <c r="C15" s="149" t="s">
        <v>8</v>
      </c>
      <c r="D15" s="150"/>
      <c r="E15" s="151"/>
      <c r="F15" s="151"/>
      <c r="G15" s="109"/>
      <c r="H15" s="110">
        <f>SUM(H13:H14)</f>
        <v>18775</v>
      </c>
      <c r="J15" s="15"/>
    </row>
    <row r="16" spans="1:43" ht="47.25" customHeight="1">
      <c r="A16" s="113" t="s">
        <v>197</v>
      </c>
      <c r="B16" s="113"/>
      <c r="C16" s="113"/>
      <c r="D16" s="113"/>
      <c r="E16" s="113"/>
      <c r="F16" s="113"/>
      <c r="G16" s="113"/>
      <c r="H16" s="113"/>
      <c r="I16" s="113"/>
    </row>
    <row r="17" spans="1:9" ht="12" customHeight="1">
      <c r="A17" s="64"/>
      <c r="B17" s="64"/>
      <c r="C17" s="64"/>
      <c r="D17" s="64"/>
      <c r="E17" s="64"/>
      <c r="F17" s="64"/>
      <c r="G17" s="64"/>
      <c r="H17" s="64"/>
      <c r="I17" s="64"/>
    </row>
    <row r="18" spans="1:9" ht="30.75" customHeight="1">
      <c r="A18" s="2"/>
      <c r="B18" s="2"/>
      <c r="C18" s="124" t="s">
        <v>2</v>
      </c>
      <c r="D18" s="124"/>
      <c r="E18" s="4"/>
      <c r="F18" s="3"/>
      <c r="G18" s="6" t="s">
        <v>3</v>
      </c>
      <c r="H18" s="1"/>
    </row>
    <row r="19" spans="1:9" ht="31.5" customHeight="1">
      <c r="C19" s="65" t="s">
        <v>1</v>
      </c>
      <c r="D19" s="65"/>
      <c r="E19" s="125"/>
      <c r="F19" s="125"/>
      <c r="G19" s="6" t="s">
        <v>53</v>
      </c>
    </row>
  </sheetData>
  <mergeCells count="17">
    <mergeCell ref="E19:F19"/>
    <mergeCell ref="A16:I16"/>
    <mergeCell ref="C18:D18"/>
    <mergeCell ref="C12:D12"/>
    <mergeCell ref="E12:F12"/>
    <mergeCell ref="C13:D13"/>
    <mergeCell ref="E13:F13"/>
    <mergeCell ref="C14:D14"/>
    <mergeCell ref="E14:F14"/>
    <mergeCell ref="C15:D15"/>
    <mergeCell ref="E15:F15"/>
    <mergeCell ref="A10:H10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20"/>
  <sheetViews>
    <sheetView view="pageBreakPreview" zoomScale="60" workbookViewId="0">
      <selection activeCell="A12" sqref="A12:XFD12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21.886718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199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200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7" t="s">
        <v>201</v>
      </c>
      <c r="B7" s="79"/>
      <c r="C7" s="79"/>
      <c r="D7" s="79"/>
      <c r="E7" s="79"/>
      <c r="F7" s="79"/>
      <c r="G7" s="79"/>
      <c r="H7" s="79"/>
      <c r="I7" s="79"/>
    </row>
    <row r="8" spans="1:43" ht="26.25" customHeight="1">
      <c r="A8" s="115" t="s">
        <v>202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47" customFormat="1" ht="24" customHeight="1">
      <c r="A9" s="24"/>
      <c r="B9" s="24"/>
      <c r="C9" s="132" t="s">
        <v>203</v>
      </c>
      <c r="D9" s="132"/>
      <c r="E9" s="132"/>
      <c r="F9" s="132"/>
      <c r="G9" s="132"/>
      <c r="H9" s="25" t="s">
        <v>204</v>
      </c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47" customFormat="1" ht="24" customHeight="1">
      <c r="A10" s="24"/>
      <c r="B10" s="24"/>
      <c r="C10" s="132" t="s">
        <v>206</v>
      </c>
      <c r="D10" s="132"/>
      <c r="E10" s="132"/>
      <c r="F10" s="132"/>
      <c r="G10" s="132"/>
      <c r="H10" s="25" t="s">
        <v>205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47" customFormat="1" ht="45" customHeight="1">
      <c r="A11" s="24"/>
      <c r="B11" s="24"/>
      <c r="C11" s="133" t="s">
        <v>208</v>
      </c>
      <c r="D11" s="132"/>
      <c r="E11" s="132"/>
      <c r="F11" s="132"/>
      <c r="G11" s="132"/>
      <c r="H11" s="60" t="s">
        <v>210</v>
      </c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47" customFormat="1" ht="24" customHeight="1">
      <c r="A12" s="24"/>
      <c r="B12" s="24"/>
      <c r="C12" s="132" t="s">
        <v>209</v>
      </c>
      <c r="D12" s="132"/>
      <c r="E12" s="132"/>
      <c r="F12" s="132"/>
      <c r="G12" s="132"/>
      <c r="H12" s="25" t="s">
        <v>207</v>
      </c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47" customFormat="1" ht="24" customHeight="1">
      <c r="A13" s="24"/>
      <c r="B13" s="24"/>
      <c r="C13" s="80" t="s">
        <v>8</v>
      </c>
      <c r="D13" s="80"/>
      <c r="E13" s="80"/>
      <c r="F13" s="80"/>
      <c r="G13" s="80"/>
      <c r="H13" s="56" t="s">
        <v>211</v>
      </c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ht="19.5" customHeight="1">
      <c r="A14" s="2"/>
      <c r="B14" s="2"/>
      <c r="C14" s="12" t="s">
        <v>7</v>
      </c>
      <c r="D14" s="12"/>
      <c r="E14" s="13"/>
      <c r="F14" s="13"/>
      <c r="G14" s="14"/>
      <c r="H14" s="11"/>
    </row>
    <row r="15" spans="1:43" ht="38.25" customHeight="1">
      <c r="A15" s="2"/>
      <c r="B15" s="2"/>
      <c r="C15" s="116" t="s">
        <v>212</v>
      </c>
      <c r="D15" s="116"/>
      <c r="E15" s="116"/>
      <c r="F15" s="116"/>
      <c r="G15" s="116"/>
      <c r="H15" s="116"/>
      <c r="J15" s="15"/>
    </row>
    <row r="16" spans="1:43" ht="24.75" customHeight="1">
      <c r="A16" s="2"/>
      <c r="B16" s="2"/>
      <c r="C16" s="116" t="s">
        <v>214</v>
      </c>
      <c r="D16" s="116"/>
      <c r="E16" s="116"/>
      <c r="F16" s="116"/>
      <c r="G16" s="116"/>
      <c r="H16" s="116"/>
    </row>
    <row r="17" spans="1:9" ht="47.25" customHeight="1">
      <c r="A17" s="113" t="s">
        <v>213</v>
      </c>
      <c r="B17" s="113"/>
      <c r="C17" s="113"/>
      <c r="D17" s="113"/>
      <c r="E17" s="113"/>
      <c r="F17" s="113"/>
      <c r="G17" s="113"/>
      <c r="H17" s="113"/>
      <c r="I17" s="113"/>
    </row>
    <row r="18" spans="1:9" ht="12" customHeight="1">
      <c r="A18" s="76"/>
      <c r="B18" s="76"/>
      <c r="C18" s="76"/>
      <c r="D18" s="76"/>
      <c r="E18" s="76"/>
      <c r="F18" s="76"/>
      <c r="G18" s="76"/>
      <c r="H18" s="76"/>
      <c r="I18" s="76"/>
    </row>
    <row r="19" spans="1:9" ht="30.75" customHeight="1">
      <c r="A19" s="2"/>
      <c r="B19" s="2"/>
      <c r="C19" s="124" t="s">
        <v>2</v>
      </c>
      <c r="D19" s="124"/>
      <c r="E19" s="4"/>
      <c r="F19" s="3"/>
      <c r="G19" s="6" t="s">
        <v>3</v>
      </c>
      <c r="H19" s="1"/>
    </row>
    <row r="20" spans="1:9" ht="31.5" customHeight="1">
      <c r="C20" s="77" t="s">
        <v>1</v>
      </c>
      <c r="D20" s="77"/>
      <c r="E20" s="125"/>
      <c r="F20" s="125"/>
      <c r="G20" s="6" t="s">
        <v>53</v>
      </c>
    </row>
  </sheetData>
  <mergeCells count="14">
    <mergeCell ref="E20:F20"/>
    <mergeCell ref="A17:I17"/>
    <mergeCell ref="C16:H16"/>
    <mergeCell ref="C10:G10"/>
    <mergeCell ref="C11:G11"/>
    <mergeCell ref="C12:G12"/>
    <mergeCell ref="C15:H15"/>
    <mergeCell ref="C19:D19"/>
    <mergeCell ref="C9:G9"/>
    <mergeCell ref="A1:I1"/>
    <mergeCell ref="A3:I3"/>
    <mergeCell ref="A5:I5"/>
    <mergeCell ref="A6:I6"/>
    <mergeCell ref="A8:I8"/>
  </mergeCells>
  <pageMargins left="0.7" right="0.7" top="0.75" bottom="0.75" header="0.3" footer="0.3"/>
  <pageSetup paperSize="9" scale="7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20"/>
  <sheetViews>
    <sheetView view="pageBreakPreview" zoomScale="60" workbookViewId="0">
      <selection activeCell="T1" sqref="T1:U19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25.44140625" customWidth="1"/>
    <col min="9" max="9" width="15.77734375" hidden="1" customWidth="1"/>
    <col min="10" max="10" width="16.77734375" customWidth="1"/>
    <col min="11" max="11" width="14" customWidth="1"/>
    <col min="20" max="20" width="15.77734375" style="15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215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216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7" t="s">
        <v>217</v>
      </c>
      <c r="B7" s="79"/>
      <c r="C7" s="79"/>
      <c r="D7" s="79"/>
      <c r="E7" s="79"/>
      <c r="F7" s="79"/>
      <c r="G7" s="79"/>
      <c r="H7" s="79"/>
      <c r="I7" s="79"/>
    </row>
    <row r="8" spans="1:43" ht="45" customHeight="1">
      <c r="A8" s="113" t="s">
        <v>227</v>
      </c>
      <c r="B8" s="113"/>
      <c r="C8" s="113"/>
      <c r="D8" s="113"/>
      <c r="E8" s="113"/>
      <c r="F8" s="113"/>
      <c r="G8" s="113"/>
      <c r="H8" s="113"/>
      <c r="I8" s="90"/>
    </row>
    <row r="9" spans="1:43" ht="26.25" customHeight="1">
      <c r="A9" s="115" t="s">
        <v>218</v>
      </c>
      <c r="B9" s="115"/>
      <c r="C9" s="115"/>
      <c r="D9" s="115"/>
      <c r="E9" s="115"/>
      <c r="F9" s="115"/>
      <c r="G9" s="115"/>
      <c r="H9" s="115"/>
      <c r="I9" s="115"/>
      <c r="J9" s="1"/>
    </row>
    <row r="10" spans="1:43" s="47" customFormat="1" ht="24" customHeight="1">
      <c r="A10" s="24"/>
      <c r="B10" s="24"/>
      <c r="C10" s="132" t="s">
        <v>219</v>
      </c>
      <c r="D10" s="132"/>
      <c r="E10" s="132"/>
      <c r="F10" s="132"/>
      <c r="G10" s="132"/>
      <c r="H10" s="25" t="s">
        <v>220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6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47" customFormat="1" ht="24" customHeight="1">
      <c r="A11" s="24"/>
      <c r="B11" s="24"/>
      <c r="C11" s="132" t="s">
        <v>221</v>
      </c>
      <c r="D11" s="132"/>
      <c r="E11" s="132"/>
      <c r="F11" s="132"/>
      <c r="G11" s="132"/>
      <c r="H11" s="25" t="s">
        <v>222</v>
      </c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6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47" customFormat="1" ht="24" customHeight="1">
      <c r="A12" s="24"/>
      <c r="B12" s="24"/>
      <c r="C12" s="132" t="s">
        <v>209</v>
      </c>
      <c r="D12" s="132"/>
      <c r="E12" s="132"/>
      <c r="F12" s="132"/>
      <c r="G12" s="132"/>
      <c r="H12" s="25" t="s">
        <v>223</v>
      </c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6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47" customFormat="1" ht="24" customHeight="1">
      <c r="A13" s="24"/>
      <c r="B13" s="24"/>
      <c r="C13" s="80" t="s">
        <v>8</v>
      </c>
      <c r="D13" s="80"/>
      <c r="E13" s="80"/>
      <c r="F13" s="80"/>
      <c r="G13" s="80"/>
      <c r="H13" s="25" t="s">
        <v>224</v>
      </c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6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ht="32.4" customHeight="1">
      <c r="A14" s="2"/>
      <c r="B14" s="2"/>
      <c r="C14" s="12" t="s">
        <v>7</v>
      </c>
      <c r="D14" s="12"/>
      <c r="E14" s="13"/>
      <c r="F14" s="13"/>
      <c r="G14" s="14"/>
      <c r="H14" s="9">
        <v>0</v>
      </c>
    </row>
    <row r="15" spans="1:43" ht="33.6" customHeight="1">
      <c r="A15" s="152" t="s">
        <v>225</v>
      </c>
      <c r="B15" s="152"/>
      <c r="C15" s="152"/>
      <c r="D15" s="152"/>
      <c r="E15" s="152"/>
      <c r="F15" s="152"/>
      <c r="G15" s="152"/>
      <c r="H15" s="152"/>
    </row>
    <row r="16" spans="1:43" ht="17.25" customHeight="1">
      <c r="A16" s="2"/>
      <c r="B16" s="2"/>
      <c r="C16" s="78"/>
      <c r="D16" s="78"/>
      <c r="E16" s="78"/>
      <c r="F16" s="78"/>
      <c r="G16" s="78"/>
      <c r="H16" s="78"/>
      <c r="J16" s="15"/>
    </row>
    <row r="17" spans="1:9" ht="47.25" customHeight="1">
      <c r="A17" s="113" t="s">
        <v>226</v>
      </c>
      <c r="B17" s="113"/>
      <c r="C17" s="113"/>
      <c r="D17" s="113"/>
      <c r="E17" s="113"/>
      <c r="F17" s="113"/>
      <c r="G17" s="113"/>
      <c r="H17" s="113"/>
      <c r="I17" s="113"/>
    </row>
    <row r="18" spans="1:9" ht="12" customHeight="1">
      <c r="A18" s="76"/>
      <c r="B18" s="76"/>
      <c r="C18" s="76"/>
      <c r="D18" s="76"/>
      <c r="E18" s="76"/>
      <c r="F18" s="76"/>
      <c r="G18" s="76"/>
      <c r="H18" s="76"/>
      <c r="I18" s="76"/>
    </row>
    <row r="19" spans="1:9" ht="30.75" customHeight="1">
      <c r="A19" s="2"/>
      <c r="B19" s="2"/>
      <c r="C19" s="124" t="s">
        <v>228</v>
      </c>
      <c r="D19" s="124"/>
      <c r="E19" s="4"/>
      <c r="F19" s="3"/>
      <c r="G19" s="6" t="s">
        <v>3</v>
      </c>
      <c r="H19" s="1"/>
    </row>
    <row r="20" spans="1:9" ht="31.5" customHeight="1">
      <c r="C20" s="77" t="s">
        <v>1</v>
      </c>
      <c r="D20" s="77"/>
      <c r="E20" s="125"/>
      <c r="F20" s="125"/>
      <c r="G20" s="6" t="s">
        <v>53</v>
      </c>
    </row>
  </sheetData>
  <mergeCells count="13">
    <mergeCell ref="A17:I17"/>
    <mergeCell ref="C19:D19"/>
    <mergeCell ref="E20:F20"/>
    <mergeCell ref="A9:I9"/>
    <mergeCell ref="C10:G10"/>
    <mergeCell ref="C11:G11"/>
    <mergeCell ref="C12:G12"/>
    <mergeCell ref="A15:H15"/>
    <mergeCell ref="A8:H8"/>
    <mergeCell ref="A1:I1"/>
    <mergeCell ref="A3:I3"/>
    <mergeCell ref="A5:I5"/>
    <mergeCell ref="A6:I6"/>
  </mergeCells>
  <pageMargins left="0.7" right="0.7" top="0.75" bottom="0.75" header="0.3" footer="0.3"/>
  <pageSetup paperSize="9" scale="7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R30"/>
  <sheetViews>
    <sheetView tabSelected="1" workbookViewId="0">
      <selection activeCell="N23" sqref="N23"/>
    </sheetView>
  </sheetViews>
  <sheetFormatPr defaultRowHeight="13.2"/>
  <cols>
    <col min="4" max="4" width="10.6640625" customWidth="1"/>
    <col min="5" max="16" width="10.77734375" customWidth="1"/>
    <col min="17" max="17" width="11.44140625" customWidth="1"/>
    <col min="18" max="18" width="9.5546875" bestFit="1" customWidth="1"/>
  </cols>
  <sheetData>
    <row r="1" spans="2:18">
      <c r="E1" t="s">
        <v>25</v>
      </c>
      <c r="H1" t="s">
        <v>27</v>
      </c>
    </row>
    <row r="3" spans="2:18">
      <c r="E3" s="71">
        <v>6510</v>
      </c>
      <c r="F3" s="71">
        <v>6510</v>
      </c>
      <c r="G3" s="71">
        <v>6510</v>
      </c>
      <c r="H3" s="71">
        <v>6510</v>
      </c>
      <c r="I3" s="71">
        <v>6510</v>
      </c>
      <c r="J3" s="71">
        <v>6510</v>
      </c>
      <c r="K3" s="71">
        <v>6510</v>
      </c>
      <c r="L3" s="71">
        <v>6510</v>
      </c>
      <c r="M3" s="71">
        <v>6510</v>
      </c>
      <c r="N3" s="71">
        <v>6510</v>
      </c>
    </row>
    <row r="4" spans="2:18" ht="31.2">
      <c r="D4" s="69" t="s">
        <v>26</v>
      </c>
      <c r="E4" s="70" t="s">
        <v>28</v>
      </c>
      <c r="F4" s="70" t="s">
        <v>29</v>
      </c>
      <c r="G4" s="70" t="s">
        <v>30</v>
      </c>
      <c r="H4" s="70" t="s">
        <v>31</v>
      </c>
      <c r="I4" s="70" t="s">
        <v>32</v>
      </c>
      <c r="J4" s="70" t="s">
        <v>33</v>
      </c>
      <c r="K4" s="70" t="s">
        <v>34</v>
      </c>
      <c r="L4" s="70" t="s">
        <v>35</v>
      </c>
      <c r="M4" s="70" t="s">
        <v>36</v>
      </c>
      <c r="N4" s="70" t="s">
        <v>44</v>
      </c>
      <c r="O4" s="70" t="s">
        <v>37</v>
      </c>
      <c r="P4" s="70" t="s">
        <v>38</v>
      </c>
    </row>
    <row r="5" spans="2:18">
      <c r="D5" s="70"/>
      <c r="E5" s="73">
        <v>15060</v>
      </c>
      <c r="F5" s="73">
        <v>22160</v>
      </c>
      <c r="G5" s="73">
        <v>29937.94</v>
      </c>
      <c r="H5" s="73">
        <v>35997.03</v>
      </c>
      <c r="I5" s="73">
        <v>41915.050000000003</v>
      </c>
      <c r="J5" s="73">
        <v>50314.82</v>
      </c>
      <c r="K5" s="73">
        <v>64162.84</v>
      </c>
      <c r="L5" s="73">
        <v>76410.84</v>
      </c>
      <c r="M5" s="73">
        <v>82097.47</v>
      </c>
      <c r="N5" s="73">
        <v>134565.49</v>
      </c>
      <c r="O5" s="73">
        <v>158882.22</v>
      </c>
      <c r="P5" s="73">
        <v>182543</v>
      </c>
      <c r="Q5" s="15"/>
    </row>
    <row r="6" spans="2:18">
      <c r="D6" s="70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>
      <c r="D7" s="70" t="s">
        <v>39</v>
      </c>
      <c r="E7" s="73"/>
      <c r="F7" s="73"/>
      <c r="G7" s="73">
        <v>4297.21</v>
      </c>
      <c r="H7" s="73">
        <v>7994.42</v>
      </c>
      <c r="I7" s="73">
        <v>11445.63</v>
      </c>
      <c r="J7" s="73">
        <v>16010.8</v>
      </c>
      <c r="K7" s="73">
        <v>17760.8</v>
      </c>
      <c r="L7" s="73">
        <v>23758.01</v>
      </c>
      <c r="M7" s="73">
        <v>25258.01</v>
      </c>
      <c r="N7" s="73">
        <v>30499.64</v>
      </c>
      <c r="O7" s="73"/>
      <c r="P7" s="73"/>
    </row>
    <row r="8" spans="2:18">
      <c r="D8" s="70" t="s">
        <v>40</v>
      </c>
      <c r="E8" s="73"/>
      <c r="F8" s="73">
        <v>7560</v>
      </c>
      <c r="G8" s="73">
        <v>8426.7099999999991</v>
      </c>
      <c r="H8" s="73">
        <v>8606.7099999999991</v>
      </c>
      <c r="I8" s="73">
        <v>8606.7099999999991</v>
      </c>
      <c r="J8" s="73">
        <v>9006.7099999999991</v>
      </c>
      <c r="K8" s="73">
        <v>9006.7099999999991</v>
      </c>
      <c r="L8" s="73">
        <v>9006.7099999999991</v>
      </c>
      <c r="M8" s="73">
        <v>13296.27</v>
      </c>
      <c r="N8" s="73">
        <v>22604.27</v>
      </c>
      <c r="O8" s="73"/>
      <c r="P8" s="73"/>
      <c r="R8" s="15">
        <f>N5+24316.73</f>
        <v>158882.22</v>
      </c>
    </row>
    <row r="9" spans="2:18">
      <c r="D9" s="70" t="s">
        <v>41</v>
      </c>
      <c r="E9" s="73"/>
      <c r="F9" s="73"/>
      <c r="G9" s="73">
        <v>1156.22</v>
      </c>
      <c r="H9" s="73">
        <v>1158.22</v>
      </c>
      <c r="I9" s="73">
        <v>1740.51</v>
      </c>
      <c r="J9" s="73">
        <v>2977.02</v>
      </c>
      <c r="K9" s="73">
        <v>3504.27</v>
      </c>
      <c r="L9" s="73">
        <v>3704.27</v>
      </c>
      <c r="M9" s="73">
        <v>3704.27</v>
      </c>
      <c r="N9" s="73">
        <v>3714.56</v>
      </c>
      <c r="O9" s="73"/>
      <c r="P9" s="73"/>
      <c r="R9" s="15">
        <f>R8+23660.78</f>
        <v>182543</v>
      </c>
    </row>
    <row r="10" spans="2:18">
      <c r="D10" s="70" t="s">
        <v>43</v>
      </c>
      <c r="E10" s="73">
        <v>10012.299999999999</v>
      </c>
      <c r="F10" s="73">
        <v>10012.299999999999</v>
      </c>
      <c r="G10" s="73">
        <v>12440.3</v>
      </c>
      <c r="H10" s="73">
        <v>14440.3</v>
      </c>
      <c r="I10" s="73">
        <v>16180.3</v>
      </c>
      <c r="J10" s="73">
        <v>16180.3</v>
      </c>
      <c r="K10" s="73">
        <v>25180.3</v>
      </c>
      <c r="L10" s="73">
        <v>32180.3</v>
      </c>
      <c r="M10" s="73">
        <v>32180.3</v>
      </c>
      <c r="N10" s="73">
        <v>47180.3</v>
      </c>
      <c r="O10" s="73"/>
      <c r="P10" s="73"/>
    </row>
    <row r="11" spans="2:18">
      <c r="D11" s="70" t="s">
        <v>42</v>
      </c>
      <c r="E11" s="73"/>
      <c r="F11" s="73"/>
      <c r="G11" s="73">
        <v>6837</v>
      </c>
      <c r="H11" s="73">
        <v>6837</v>
      </c>
      <c r="I11" s="73">
        <v>10238</v>
      </c>
      <c r="J11" s="73">
        <v>11338</v>
      </c>
      <c r="K11" s="73">
        <v>14738</v>
      </c>
      <c r="L11" s="73">
        <v>14738</v>
      </c>
      <c r="M11" s="73">
        <v>14738</v>
      </c>
      <c r="N11" s="73">
        <v>14738</v>
      </c>
      <c r="O11" s="73"/>
      <c r="P11" s="73"/>
    </row>
    <row r="12" spans="2:18" ht="39.6">
      <c r="D12" s="74" t="s">
        <v>45</v>
      </c>
      <c r="E12" s="73">
        <f>SUM(E7:E11)</f>
        <v>10012.299999999999</v>
      </c>
      <c r="F12" s="73">
        <f t="shared" ref="F12:N12" si="0">SUM(F7:F11)</f>
        <v>17572.3</v>
      </c>
      <c r="G12" s="73">
        <f t="shared" si="0"/>
        <v>33157.439999999995</v>
      </c>
      <c r="H12" s="73">
        <f t="shared" si="0"/>
        <v>39036.649999999994</v>
      </c>
      <c r="I12" s="73">
        <f t="shared" si="0"/>
        <v>48211.149999999994</v>
      </c>
      <c r="J12" s="73">
        <f t="shared" si="0"/>
        <v>55512.83</v>
      </c>
      <c r="K12" s="73">
        <f t="shared" si="0"/>
        <v>70190.080000000002</v>
      </c>
      <c r="L12" s="73">
        <f t="shared" si="0"/>
        <v>83387.289999999994</v>
      </c>
      <c r="M12" s="73">
        <f t="shared" si="0"/>
        <v>89176.849999999991</v>
      </c>
      <c r="N12" s="73">
        <f t="shared" si="0"/>
        <v>118736.77</v>
      </c>
      <c r="O12" s="73"/>
      <c r="P12" s="73"/>
    </row>
    <row r="13" spans="2:18" ht="26.4">
      <c r="D13" s="75" t="s">
        <v>48</v>
      </c>
      <c r="E13" s="72">
        <f>E3+E5-E12</f>
        <v>11557.7</v>
      </c>
      <c r="F13" s="72">
        <f t="shared" ref="F13:N13" si="1">F3+F5-F12</f>
        <v>11097.7</v>
      </c>
      <c r="G13" s="72">
        <f t="shared" si="1"/>
        <v>3290.5000000000073</v>
      </c>
      <c r="H13" s="72">
        <f t="shared" si="1"/>
        <v>3470.3800000000047</v>
      </c>
      <c r="I13" s="72">
        <f t="shared" si="1"/>
        <v>213.90000000000873</v>
      </c>
      <c r="J13" s="72">
        <f t="shared" si="1"/>
        <v>1311.989999999998</v>
      </c>
      <c r="K13" s="72">
        <f t="shared" si="1"/>
        <v>482.75999999999476</v>
      </c>
      <c r="L13" s="72">
        <f t="shared" si="1"/>
        <v>-466.44999999999709</v>
      </c>
      <c r="M13" s="72">
        <f t="shared" si="1"/>
        <v>-569.3799999999901</v>
      </c>
      <c r="N13" s="72">
        <f t="shared" si="1"/>
        <v>22338.719999999987</v>
      </c>
      <c r="O13" s="72"/>
      <c r="P13" s="72"/>
    </row>
    <row r="14" spans="2:18">
      <c r="J14" s="15">
        <f>SUM(E15:J15)</f>
        <v>50314.82</v>
      </c>
    </row>
    <row r="15" spans="2:18" ht="26.4">
      <c r="B15" t="s">
        <v>50</v>
      </c>
      <c r="D15" s="74" t="s">
        <v>47</v>
      </c>
      <c r="E15" s="81">
        <f>E5</f>
        <v>15060</v>
      </c>
      <c r="F15" s="81">
        <f>F5-E5</f>
        <v>7100</v>
      </c>
      <c r="G15" s="81">
        <f t="shared" ref="G15:N15" si="2">G5-F5</f>
        <v>7777.9399999999987</v>
      </c>
      <c r="H15" s="81">
        <f t="shared" si="2"/>
        <v>6059.09</v>
      </c>
      <c r="I15" s="81">
        <f t="shared" si="2"/>
        <v>5918.0200000000041</v>
      </c>
      <c r="J15" s="81">
        <f t="shared" si="2"/>
        <v>8399.7699999999968</v>
      </c>
      <c r="K15" s="81">
        <f t="shared" si="2"/>
        <v>13848.019999999997</v>
      </c>
      <c r="L15" s="81">
        <f t="shared" si="2"/>
        <v>12248</v>
      </c>
      <c r="M15" s="81">
        <f t="shared" si="2"/>
        <v>5686.6300000000047</v>
      </c>
      <c r="N15" s="81">
        <f t="shared" si="2"/>
        <v>52468.01999999999</v>
      </c>
      <c r="O15" s="72"/>
      <c r="P15" s="70"/>
    </row>
    <row r="16" spans="2:18">
      <c r="D16" s="7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0"/>
      <c r="P16" s="70"/>
    </row>
    <row r="17" spans="2:17">
      <c r="D17" s="70" t="s">
        <v>39</v>
      </c>
      <c r="E17" s="72">
        <f t="shared" ref="E17:E21" si="3">E7</f>
        <v>0</v>
      </c>
      <c r="F17" s="72">
        <f t="shared" ref="F17:N17" si="4">F7-E7</f>
        <v>0</v>
      </c>
      <c r="G17" s="72">
        <f t="shared" si="4"/>
        <v>4297.21</v>
      </c>
      <c r="H17" s="72">
        <f t="shared" si="4"/>
        <v>3697.21</v>
      </c>
      <c r="I17" s="72">
        <f t="shared" si="4"/>
        <v>3451.2099999999991</v>
      </c>
      <c r="J17" s="72">
        <f t="shared" si="4"/>
        <v>4565.17</v>
      </c>
      <c r="K17" s="72">
        <f t="shared" si="4"/>
        <v>1750</v>
      </c>
      <c r="L17" s="72">
        <f t="shared" si="4"/>
        <v>5997.2099999999991</v>
      </c>
      <c r="M17" s="72">
        <f t="shared" si="4"/>
        <v>1500</v>
      </c>
      <c r="N17" s="72">
        <f t="shared" si="4"/>
        <v>5241.630000000001</v>
      </c>
      <c r="O17" s="70"/>
      <c r="P17" s="70"/>
    </row>
    <row r="18" spans="2:17">
      <c r="D18" s="70" t="s">
        <v>40</v>
      </c>
      <c r="E18" s="72">
        <f t="shared" si="3"/>
        <v>0</v>
      </c>
      <c r="F18" s="72">
        <f t="shared" ref="F18:N18" si="5">F8-E8</f>
        <v>7560</v>
      </c>
      <c r="G18" s="72">
        <f t="shared" si="5"/>
        <v>866.70999999999913</v>
      </c>
      <c r="H18" s="72">
        <f t="shared" si="5"/>
        <v>180</v>
      </c>
      <c r="I18" s="72">
        <f t="shared" si="5"/>
        <v>0</v>
      </c>
      <c r="J18" s="72">
        <f t="shared" si="5"/>
        <v>400</v>
      </c>
      <c r="K18" s="72">
        <f t="shared" si="5"/>
        <v>0</v>
      </c>
      <c r="L18" s="72">
        <f t="shared" si="5"/>
        <v>0</v>
      </c>
      <c r="M18" s="72">
        <f t="shared" si="5"/>
        <v>4289.5600000000013</v>
      </c>
      <c r="N18" s="72">
        <f t="shared" si="5"/>
        <v>9308</v>
      </c>
      <c r="O18" s="70"/>
      <c r="P18" s="70"/>
    </row>
    <row r="19" spans="2:17">
      <c r="D19" s="70" t="s">
        <v>41</v>
      </c>
      <c r="E19" s="72">
        <f t="shared" si="3"/>
        <v>0</v>
      </c>
      <c r="F19" s="72">
        <f t="shared" ref="F19:N19" si="6">F9-E9</f>
        <v>0</v>
      </c>
      <c r="G19" s="72">
        <f t="shared" si="6"/>
        <v>1156.22</v>
      </c>
      <c r="H19" s="72">
        <f t="shared" si="6"/>
        <v>2</v>
      </c>
      <c r="I19" s="72">
        <f t="shared" si="6"/>
        <v>582.29</v>
      </c>
      <c r="J19" s="72">
        <f t="shared" si="6"/>
        <v>1236.51</v>
      </c>
      <c r="K19" s="72">
        <f t="shared" si="6"/>
        <v>527.25</v>
      </c>
      <c r="L19" s="72">
        <f t="shared" si="6"/>
        <v>200</v>
      </c>
      <c r="M19" s="72">
        <f t="shared" si="6"/>
        <v>0</v>
      </c>
      <c r="N19" s="72">
        <f t="shared" si="6"/>
        <v>10.289999999999964</v>
      </c>
      <c r="O19" s="70"/>
      <c r="P19" s="70"/>
    </row>
    <row r="20" spans="2:17">
      <c r="D20" s="70" t="s">
        <v>43</v>
      </c>
      <c r="E20" s="72">
        <f t="shared" si="3"/>
        <v>10012.299999999999</v>
      </c>
      <c r="F20" s="72">
        <f t="shared" ref="F20:N20" si="7">F10-E10</f>
        <v>0</v>
      </c>
      <c r="G20" s="72">
        <f t="shared" si="7"/>
        <v>2428</v>
      </c>
      <c r="H20" s="72">
        <f t="shared" si="7"/>
        <v>2000</v>
      </c>
      <c r="I20" s="72">
        <f t="shared" si="7"/>
        <v>1740</v>
      </c>
      <c r="J20" s="72">
        <f t="shared" si="7"/>
        <v>0</v>
      </c>
      <c r="K20" s="72">
        <f t="shared" si="7"/>
        <v>9000</v>
      </c>
      <c r="L20" s="72">
        <f t="shared" si="7"/>
        <v>7000</v>
      </c>
      <c r="M20" s="72">
        <f t="shared" si="7"/>
        <v>0</v>
      </c>
      <c r="N20" s="72">
        <f t="shared" si="7"/>
        <v>15000.000000000004</v>
      </c>
      <c r="O20" s="70"/>
      <c r="P20" s="70"/>
    </row>
    <row r="21" spans="2:17">
      <c r="D21" s="70" t="s">
        <v>42</v>
      </c>
      <c r="E21" s="72">
        <f t="shared" si="3"/>
        <v>0</v>
      </c>
      <c r="F21" s="72">
        <f t="shared" ref="F21:N21" si="8">F11-E11</f>
        <v>0</v>
      </c>
      <c r="G21" s="72">
        <f t="shared" si="8"/>
        <v>6837</v>
      </c>
      <c r="H21" s="72">
        <f t="shared" si="8"/>
        <v>0</v>
      </c>
      <c r="I21" s="72">
        <f t="shared" si="8"/>
        <v>3401</v>
      </c>
      <c r="J21" s="72">
        <f t="shared" si="8"/>
        <v>1100</v>
      </c>
      <c r="K21" s="72">
        <f t="shared" si="8"/>
        <v>3400</v>
      </c>
      <c r="L21" s="72">
        <f t="shared" si="8"/>
        <v>0</v>
      </c>
      <c r="M21" s="72">
        <f t="shared" si="8"/>
        <v>0</v>
      </c>
      <c r="N21" s="72">
        <f t="shared" si="8"/>
        <v>0</v>
      </c>
      <c r="O21" s="70"/>
      <c r="P21" s="70"/>
    </row>
    <row r="22" spans="2:17" ht="39.6">
      <c r="D22" s="83" t="s">
        <v>46</v>
      </c>
      <c r="E22" s="84">
        <f>SUM(E17:E21)</f>
        <v>10012.299999999999</v>
      </c>
      <c r="F22" s="84">
        <f t="shared" ref="F22:N22" si="9">SUM(F17:F21)</f>
        <v>7560</v>
      </c>
      <c r="G22" s="84">
        <f t="shared" si="9"/>
        <v>15585.14</v>
      </c>
      <c r="H22" s="84">
        <f t="shared" si="9"/>
        <v>5879.21</v>
      </c>
      <c r="I22" s="84">
        <f t="shared" si="9"/>
        <v>9174.5</v>
      </c>
      <c r="J22" s="84">
        <f t="shared" si="9"/>
        <v>7301.68</v>
      </c>
      <c r="K22" s="84">
        <f t="shared" si="9"/>
        <v>14677.25</v>
      </c>
      <c r="L22" s="84">
        <f t="shared" si="9"/>
        <v>13197.21</v>
      </c>
      <c r="M22" s="84">
        <f t="shared" si="9"/>
        <v>5789.5600000000013</v>
      </c>
      <c r="N22" s="84">
        <f t="shared" si="9"/>
        <v>29559.920000000006</v>
      </c>
      <c r="O22" s="70"/>
      <c r="P22" s="70"/>
    </row>
    <row r="23" spans="2:17" ht="26.4">
      <c r="D23" s="75" t="s">
        <v>48</v>
      </c>
      <c r="E23" s="72">
        <f>E3+E15-E22</f>
        <v>11557.7</v>
      </c>
      <c r="F23" s="72">
        <f>E23+F15-F22</f>
        <v>11097.7</v>
      </c>
      <c r="G23" s="72">
        <f t="shared" ref="G23:N23" si="10">F23+G15-G22</f>
        <v>3290.5</v>
      </c>
      <c r="H23" s="72">
        <f t="shared" si="10"/>
        <v>3470.38</v>
      </c>
      <c r="I23" s="72">
        <f t="shared" si="10"/>
        <v>213.90000000000509</v>
      </c>
      <c r="J23" s="72">
        <f t="shared" si="10"/>
        <v>1311.9900000000016</v>
      </c>
      <c r="K23" s="72">
        <f t="shared" si="10"/>
        <v>482.7599999999984</v>
      </c>
      <c r="L23" s="72">
        <f t="shared" si="10"/>
        <v>-466.45000000000073</v>
      </c>
      <c r="M23" s="72">
        <f t="shared" si="10"/>
        <v>-569.37999999999738</v>
      </c>
      <c r="N23" s="72">
        <f t="shared" si="10"/>
        <v>22338.719999999987</v>
      </c>
      <c r="O23" s="70"/>
      <c r="P23" s="70"/>
    </row>
    <row r="24" spans="2:17"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2:17">
      <c r="B25" t="s">
        <v>49</v>
      </c>
      <c r="E25" s="82">
        <v>17280</v>
      </c>
      <c r="F25" s="82">
        <v>6400</v>
      </c>
      <c r="G25" s="82">
        <v>6477.94</v>
      </c>
      <c r="H25" s="82">
        <v>7059.09</v>
      </c>
      <c r="I25" s="82">
        <v>6518.02</v>
      </c>
      <c r="J25" s="82">
        <v>18983.439999999999</v>
      </c>
      <c r="K25" s="82">
        <v>14377.81</v>
      </c>
      <c r="L25" s="82">
        <v>12248</v>
      </c>
      <c r="M25" s="82">
        <v>-5955.92</v>
      </c>
      <c r="N25" s="82">
        <v>51377.11</v>
      </c>
      <c r="O25">
        <v>24316.73</v>
      </c>
      <c r="P25" s="91">
        <v>23660.78</v>
      </c>
      <c r="Q25">
        <f>SUM(E25:P25)</f>
        <v>182743</v>
      </c>
    </row>
    <row r="26" spans="2:17">
      <c r="J26">
        <f>SUM(E25:J25)</f>
        <v>62718.490000000005</v>
      </c>
      <c r="K26" s="15">
        <f>K25-K15</f>
        <v>529.79000000000269</v>
      </c>
      <c r="L26" s="15">
        <f>L25-L15</f>
        <v>0</v>
      </c>
      <c r="M26" s="15">
        <f>M25-M15</f>
        <v>-11642.550000000005</v>
      </c>
      <c r="N26" s="15">
        <f>N25-N15</f>
        <v>-1090.9099999999889</v>
      </c>
      <c r="O26" s="15">
        <f>SUM(E25:N25)</f>
        <v>134765.49</v>
      </c>
    </row>
    <row r="27" spans="2:17">
      <c r="J27" s="15">
        <f>J26-J14</f>
        <v>12403.670000000006</v>
      </c>
    </row>
    <row r="28" spans="2:17">
      <c r="B28" t="s">
        <v>51</v>
      </c>
      <c r="E28" s="82">
        <v>17280</v>
      </c>
      <c r="F28" s="82">
        <v>6400</v>
      </c>
      <c r="G28" s="82">
        <v>6477.94</v>
      </c>
      <c r="H28" s="82">
        <v>7059.09</v>
      </c>
      <c r="I28" s="82">
        <v>6518.02</v>
      </c>
      <c r="J28" s="82">
        <v>6579.77</v>
      </c>
      <c r="K28" s="82">
        <v>13848.02</v>
      </c>
      <c r="L28" s="82">
        <v>12248</v>
      </c>
      <c r="M28" s="82">
        <v>5686.63</v>
      </c>
      <c r="N28" s="82">
        <v>52468.02</v>
      </c>
      <c r="O28">
        <v>24516.73</v>
      </c>
      <c r="P28" s="91">
        <v>23660.78</v>
      </c>
      <c r="Q28">
        <f>SUM(E28:P28)</f>
        <v>182743.00000000003</v>
      </c>
    </row>
    <row r="29" spans="2:17">
      <c r="J29">
        <f>J25-J28</f>
        <v>12403.669999999998</v>
      </c>
    </row>
    <row r="30" spans="2:17">
      <c r="J30">
        <f>SUM(E28:J28)</f>
        <v>50314.820000000007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3"/>
  <sheetViews>
    <sheetView topLeftCell="A3" workbookViewId="0">
      <selection activeCell="A14" sqref="A14:XFD14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65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66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3" t="s">
        <v>67</v>
      </c>
      <c r="B7" s="16"/>
      <c r="C7" s="16"/>
      <c r="D7" s="16"/>
      <c r="E7" s="16"/>
      <c r="F7" s="16"/>
      <c r="G7" s="16"/>
      <c r="H7" s="16"/>
      <c r="I7" s="16"/>
    </row>
    <row r="8" spans="1:43" ht="26.25" customHeight="1">
      <c r="A8" s="115" t="s">
        <v>68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29" customFormat="1" ht="24" customHeight="1">
      <c r="A9" s="24"/>
      <c r="B9" s="24"/>
      <c r="C9" s="111" t="s">
        <v>70</v>
      </c>
      <c r="D9" s="111"/>
      <c r="E9" s="111"/>
      <c r="F9" s="111"/>
      <c r="G9" s="111"/>
      <c r="H9" s="25" t="s">
        <v>71</v>
      </c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47" customFormat="1" ht="24" customHeight="1">
      <c r="A10" s="24"/>
      <c r="B10" s="24"/>
      <c r="C10" s="132" t="s">
        <v>72</v>
      </c>
      <c r="D10" s="132"/>
      <c r="E10" s="132"/>
      <c r="F10" s="132"/>
      <c r="G10" s="132"/>
      <c r="H10" s="25" t="s">
        <v>73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47" customFormat="1" ht="24" customHeight="1">
      <c r="A11" s="24"/>
      <c r="B11" s="24"/>
      <c r="C11" s="48" t="s">
        <v>8</v>
      </c>
      <c r="D11" s="48"/>
      <c r="E11" s="48"/>
      <c r="F11" s="48"/>
      <c r="G11" s="48"/>
      <c r="H11" s="25" t="s">
        <v>74</v>
      </c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9.5" customHeight="1">
      <c r="A12" s="2"/>
      <c r="B12" s="2"/>
      <c r="C12" s="12" t="s">
        <v>7</v>
      </c>
      <c r="D12" s="12"/>
      <c r="E12" s="13"/>
      <c r="F12" s="13"/>
      <c r="G12" s="14"/>
      <c r="H12" s="11"/>
    </row>
    <row r="13" spans="1:43" ht="38.25" customHeight="1">
      <c r="A13" s="2"/>
      <c r="B13" s="2"/>
      <c r="C13" s="116" t="s">
        <v>4</v>
      </c>
      <c r="D13" s="116"/>
      <c r="E13" s="116"/>
      <c r="F13" s="116"/>
      <c r="G13" s="116"/>
      <c r="H13" s="116"/>
      <c r="J13" s="15"/>
    </row>
    <row r="14" spans="1:43" ht="24.75" customHeight="1">
      <c r="A14" s="2"/>
      <c r="B14" s="2"/>
      <c r="C14" s="116" t="s">
        <v>58</v>
      </c>
      <c r="D14" s="116"/>
      <c r="E14" s="116"/>
      <c r="F14" s="116"/>
      <c r="G14" s="116"/>
      <c r="H14" s="116"/>
    </row>
    <row r="15" spans="1:43" ht="48" customHeight="1">
      <c r="A15" s="2"/>
      <c r="B15" s="2"/>
      <c r="C15" s="116" t="s">
        <v>17</v>
      </c>
      <c r="D15" s="116"/>
      <c r="E15" s="116"/>
      <c r="F15" s="116"/>
      <c r="G15" s="116"/>
      <c r="H15" s="116"/>
    </row>
    <row r="16" spans="1:43" ht="38.25" customHeight="1">
      <c r="A16" s="2"/>
      <c r="B16" s="2"/>
      <c r="C16" s="116" t="s">
        <v>9</v>
      </c>
      <c r="D16" s="116"/>
      <c r="E16" s="116"/>
      <c r="F16" s="116"/>
      <c r="G16" s="116"/>
      <c r="H16" s="116"/>
      <c r="J16" s="15"/>
    </row>
    <row r="17" spans="1:10" ht="24.75" customHeight="1">
      <c r="A17" s="2"/>
      <c r="B17" s="2"/>
      <c r="C17" s="116" t="s">
        <v>75</v>
      </c>
      <c r="D17" s="116"/>
      <c r="E17" s="116"/>
      <c r="F17" s="116"/>
      <c r="G17" s="116"/>
      <c r="H17" s="116"/>
    </row>
    <row r="18" spans="1:10" ht="24.75" customHeight="1">
      <c r="A18" s="2"/>
      <c r="B18" s="55" t="s">
        <v>8</v>
      </c>
      <c r="C18" s="18"/>
      <c r="D18" s="18"/>
      <c r="E18" s="18"/>
      <c r="F18" s="18"/>
      <c r="G18" s="92" t="s">
        <v>76</v>
      </c>
      <c r="H18" s="18"/>
    </row>
    <row r="19" spans="1:10" ht="17.25" customHeight="1">
      <c r="A19" s="2"/>
      <c r="B19" s="2"/>
      <c r="C19" s="18"/>
      <c r="D19" s="18"/>
      <c r="E19" s="18"/>
      <c r="F19" s="18"/>
      <c r="G19" s="18"/>
      <c r="H19" s="18"/>
      <c r="J19" s="15"/>
    </row>
    <row r="20" spans="1:10" ht="47.25" customHeight="1">
      <c r="A20" s="113" t="s">
        <v>69</v>
      </c>
      <c r="B20" s="113"/>
      <c r="C20" s="113"/>
      <c r="D20" s="113"/>
      <c r="E20" s="113"/>
      <c r="F20" s="113"/>
      <c r="G20" s="113"/>
      <c r="H20" s="113"/>
      <c r="I20" s="113"/>
    </row>
    <row r="21" spans="1:10" ht="12" customHeight="1">
      <c r="A21" s="17"/>
      <c r="B21" s="17"/>
      <c r="C21" s="17"/>
      <c r="D21" s="17"/>
      <c r="E21" s="17"/>
      <c r="F21" s="17"/>
      <c r="G21" s="17"/>
      <c r="H21" s="17"/>
      <c r="I21" s="17"/>
    </row>
    <row r="22" spans="1:10" ht="30.75" customHeight="1">
      <c r="A22" s="2"/>
      <c r="B22" s="2"/>
      <c r="C22" s="124" t="s">
        <v>2</v>
      </c>
      <c r="D22" s="124"/>
      <c r="E22" s="4"/>
      <c r="F22" s="3"/>
      <c r="G22" s="6" t="s">
        <v>3</v>
      </c>
      <c r="H22" s="1"/>
    </row>
    <row r="23" spans="1:10" ht="31.5" customHeight="1">
      <c r="C23" s="19" t="s">
        <v>1</v>
      </c>
      <c r="D23" s="19"/>
      <c r="E23" s="125"/>
      <c r="F23" s="125"/>
      <c r="G23" s="6" t="s">
        <v>53</v>
      </c>
    </row>
  </sheetData>
  <mergeCells count="15">
    <mergeCell ref="C9:G9"/>
    <mergeCell ref="A1:I1"/>
    <mergeCell ref="A3:I3"/>
    <mergeCell ref="A5:I5"/>
    <mergeCell ref="A6:I6"/>
    <mergeCell ref="A8:I8"/>
    <mergeCell ref="C22:D22"/>
    <mergeCell ref="E23:F23"/>
    <mergeCell ref="C10:G10"/>
    <mergeCell ref="C13:H13"/>
    <mergeCell ref="C14:H14"/>
    <mergeCell ref="A20:I20"/>
    <mergeCell ref="C15:H15"/>
    <mergeCell ref="C16:H16"/>
    <mergeCell ref="C17:H17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topLeftCell="A4" workbookViewId="0">
      <selection activeCell="A12" sqref="A12:XFD12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6.664062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77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78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3" t="s">
        <v>79</v>
      </c>
      <c r="B7" s="16"/>
      <c r="C7" s="16"/>
      <c r="D7" s="16"/>
      <c r="E7" s="16"/>
      <c r="F7" s="16"/>
      <c r="G7" s="16"/>
      <c r="H7" s="16"/>
      <c r="I7" s="16"/>
    </row>
    <row r="8" spans="1:43" ht="26.25" customHeight="1">
      <c r="A8" s="115" t="s">
        <v>80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47" customFormat="1" ht="24" customHeight="1">
      <c r="A9" s="24"/>
      <c r="B9" s="24"/>
      <c r="C9" s="132" t="s">
        <v>84</v>
      </c>
      <c r="D9" s="132"/>
      <c r="E9" s="132"/>
      <c r="F9" s="132"/>
      <c r="G9" s="132"/>
      <c r="H9" s="25" t="s">
        <v>21</v>
      </c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47" customFormat="1" ht="24" customHeight="1">
      <c r="A10" s="24"/>
      <c r="B10" s="24"/>
      <c r="C10" s="132" t="s">
        <v>82</v>
      </c>
      <c r="D10" s="132"/>
      <c r="E10" s="132"/>
      <c r="F10" s="132"/>
      <c r="G10" s="132"/>
      <c r="H10" s="25" t="s">
        <v>83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47" customFormat="1" ht="24" customHeight="1">
      <c r="A11" s="24"/>
      <c r="B11" s="24"/>
      <c r="C11" s="132" t="s">
        <v>85</v>
      </c>
      <c r="D11" s="132"/>
      <c r="E11" s="132"/>
      <c r="F11" s="132"/>
      <c r="G11" s="132"/>
      <c r="H11" s="25" t="s">
        <v>86</v>
      </c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47" customFormat="1" ht="24" customHeight="1">
      <c r="A12" s="24"/>
      <c r="B12" s="24"/>
      <c r="C12" s="132" t="s">
        <v>90</v>
      </c>
      <c r="D12" s="132"/>
      <c r="E12" s="132"/>
      <c r="F12" s="132"/>
      <c r="G12" s="132"/>
      <c r="H12" s="25" t="s">
        <v>81</v>
      </c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47" customFormat="1" ht="24" customHeight="1">
      <c r="A13" s="24"/>
      <c r="B13" s="24"/>
      <c r="C13" s="48" t="s">
        <v>8</v>
      </c>
      <c r="D13" s="48"/>
      <c r="E13" s="48"/>
      <c r="F13" s="48"/>
      <c r="G13" s="48"/>
      <c r="H13" s="56">
        <f>2000+6900+10012.3+1400</f>
        <v>20312.3</v>
      </c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ht="19.5" customHeight="1">
      <c r="A14" s="2"/>
      <c r="B14" s="2"/>
      <c r="C14" s="12" t="s">
        <v>7</v>
      </c>
      <c r="D14" s="12"/>
      <c r="E14" s="13"/>
      <c r="F14" s="13"/>
      <c r="G14" s="14"/>
      <c r="H14" s="11"/>
    </row>
    <row r="15" spans="1:43" ht="38.25" customHeight="1">
      <c r="A15" s="2"/>
      <c r="B15" s="2"/>
      <c r="C15" s="116" t="s">
        <v>87</v>
      </c>
      <c r="D15" s="116"/>
      <c r="E15" s="116"/>
      <c r="F15" s="116"/>
      <c r="G15" s="116"/>
      <c r="H15" s="116"/>
      <c r="J15" s="15"/>
    </row>
    <row r="16" spans="1:43" ht="24.75" customHeight="1">
      <c r="A16" s="2"/>
      <c r="B16" s="2"/>
      <c r="C16" s="116" t="s">
        <v>58</v>
      </c>
      <c r="D16" s="116"/>
      <c r="E16" s="116"/>
      <c r="F16" s="116"/>
      <c r="G16" s="116"/>
      <c r="H16" s="116"/>
    </row>
    <row r="17" spans="1:43" ht="42" customHeight="1">
      <c r="A17" s="2"/>
      <c r="B17" s="2"/>
      <c r="C17" s="116" t="s">
        <v>20</v>
      </c>
      <c r="D17" s="116"/>
      <c r="E17" s="116"/>
      <c r="F17" s="116"/>
      <c r="G17" s="116"/>
      <c r="H17" s="116"/>
    </row>
    <row r="18" spans="1:43" s="47" customFormat="1" ht="24" customHeight="1">
      <c r="A18" s="24"/>
      <c r="B18" s="24"/>
      <c r="C18" s="132" t="s">
        <v>91</v>
      </c>
      <c r="D18" s="132"/>
      <c r="E18" s="132"/>
      <c r="F18" s="132"/>
      <c r="G18" s="132"/>
      <c r="H18" s="25" t="s">
        <v>23</v>
      </c>
      <c r="I18" s="26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s="47" customFormat="1" ht="24" customHeight="1">
      <c r="A19" s="24"/>
      <c r="B19" s="24"/>
      <c r="C19" s="132" t="s">
        <v>88</v>
      </c>
      <c r="D19" s="132"/>
      <c r="E19" s="132"/>
      <c r="F19" s="132"/>
      <c r="G19" s="132"/>
      <c r="H19" s="25" t="s">
        <v>83</v>
      </c>
      <c r="I19" s="26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ht="24.75" customHeight="1">
      <c r="A20" s="2"/>
      <c r="B20" s="2"/>
      <c r="C20" s="116" t="s">
        <v>89</v>
      </c>
      <c r="D20" s="116"/>
      <c r="E20" s="116"/>
      <c r="F20" s="116"/>
      <c r="G20" s="116"/>
      <c r="H20" s="116"/>
    </row>
    <row r="21" spans="1:43" ht="24.75" customHeight="1">
      <c r="A21" s="2"/>
      <c r="B21" s="55" t="s">
        <v>8</v>
      </c>
      <c r="C21" s="18"/>
      <c r="D21" s="18"/>
      <c r="E21" s="18"/>
      <c r="F21" s="18"/>
      <c r="G21" s="57">
        <f>350+500+1747.21+500+6900+350+3000</f>
        <v>13347.21</v>
      </c>
      <c r="H21" s="18"/>
    </row>
    <row r="22" spans="1:43" ht="17.25" customHeight="1">
      <c r="A22" s="2"/>
      <c r="B22" s="2"/>
      <c r="C22" s="18"/>
      <c r="D22" s="18"/>
      <c r="E22" s="18"/>
      <c r="F22" s="18"/>
      <c r="G22" s="18"/>
      <c r="H22" s="18"/>
      <c r="J22" s="15"/>
    </row>
    <row r="23" spans="1:43" ht="47.25" customHeight="1">
      <c r="A23" s="113" t="s">
        <v>92</v>
      </c>
      <c r="B23" s="113"/>
      <c r="C23" s="113"/>
      <c r="D23" s="113"/>
      <c r="E23" s="113"/>
      <c r="F23" s="113"/>
      <c r="G23" s="113"/>
      <c r="H23" s="113"/>
      <c r="I23" s="113"/>
    </row>
    <row r="24" spans="1:43" ht="12" customHeight="1">
      <c r="A24" s="17"/>
      <c r="B24" s="17"/>
      <c r="C24" s="17"/>
      <c r="D24" s="17"/>
      <c r="E24" s="17"/>
      <c r="F24" s="17"/>
      <c r="G24" s="17"/>
      <c r="H24" s="17"/>
      <c r="I24" s="17"/>
    </row>
    <row r="25" spans="1:43" ht="15.6">
      <c r="A25" s="2"/>
      <c r="B25" s="2"/>
      <c r="C25" s="124" t="s">
        <v>2</v>
      </c>
      <c r="D25" s="124"/>
      <c r="E25" s="4"/>
      <c r="F25" s="3"/>
      <c r="G25" s="6" t="s">
        <v>3</v>
      </c>
      <c r="H25" s="1"/>
    </row>
    <row r="26" spans="1:43" ht="25.2" customHeight="1">
      <c r="C26" s="19" t="s">
        <v>1</v>
      </c>
      <c r="D26" s="19"/>
      <c r="E26" s="125"/>
      <c r="F26" s="125"/>
      <c r="G26" s="6" t="s">
        <v>53</v>
      </c>
    </row>
  </sheetData>
  <mergeCells count="18">
    <mergeCell ref="C9:G9"/>
    <mergeCell ref="C11:G11"/>
    <mergeCell ref="C12:G12"/>
    <mergeCell ref="A1:I1"/>
    <mergeCell ref="A3:I3"/>
    <mergeCell ref="A5:I5"/>
    <mergeCell ref="A6:I6"/>
    <mergeCell ref="A8:I8"/>
    <mergeCell ref="C10:G10"/>
    <mergeCell ref="E26:F26"/>
    <mergeCell ref="A23:I23"/>
    <mergeCell ref="C25:D25"/>
    <mergeCell ref="C15:H15"/>
    <mergeCell ref="C16:H16"/>
    <mergeCell ref="C17:H17"/>
    <mergeCell ref="C20:H20"/>
    <mergeCell ref="C19:G19"/>
    <mergeCell ref="C18:G18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8"/>
  <sheetViews>
    <sheetView topLeftCell="A5" workbookViewId="0">
      <selection activeCell="A5" sqref="A5:I5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3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93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94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3" t="s">
        <v>95</v>
      </c>
      <c r="B7" s="23"/>
      <c r="C7" s="23"/>
      <c r="D7" s="23"/>
      <c r="E7" s="23"/>
      <c r="F7" s="23"/>
      <c r="G7" s="23"/>
      <c r="H7" s="23"/>
      <c r="I7" s="23"/>
    </row>
    <row r="8" spans="1:43" ht="26.25" customHeight="1">
      <c r="A8" s="115" t="s">
        <v>22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47" customFormat="1" ht="24" customHeight="1">
      <c r="A9" s="24"/>
      <c r="B9" s="24"/>
      <c r="C9" s="132" t="s">
        <v>97</v>
      </c>
      <c r="D9" s="132"/>
      <c r="E9" s="132"/>
      <c r="F9" s="132"/>
      <c r="G9" s="132"/>
      <c r="H9" s="25" t="s">
        <v>23</v>
      </c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47" customFormat="1" ht="24" customHeight="1">
      <c r="A10" s="24"/>
      <c r="B10" s="24"/>
      <c r="C10" s="132" t="s">
        <v>98</v>
      </c>
      <c r="D10" s="132"/>
      <c r="E10" s="132"/>
      <c r="F10" s="132"/>
      <c r="G10" s="132"/>
      <c r="H10" s="25" t="s">
        <v>100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47" customFormat="1" ht="42.75" customHeight="1">
      <c r="A11" s="24"/>
      <c r="B11" s="24"/>
      <c r="C11" s="133" t="s">
        <v>99</v>
      </c>
      <c r="D11" s="132"/>
      <c r="E11" s="132"/>
      <c r="F11" s="132"/>
      <c r="G11" s="132"/>
      <c r="H11" s="25"/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47" customFormat="1" ht="24" customHeight="1">
      <c r="A12" s="24"/>
      <c r="B12" s="24"/>
      <c r="C12" s="132" t="s">
        <v>101</v>
      </c>
      <c r="D12" s="132"/>
      <c r="E12" s="132"/>
      <c r="F12" s="132"/>
      <c r="G12" s="132"/>
      <c r="H12" s="25"/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47" customFormat="1" ht="24" customHeight="1">
      <c r="A13" s="24"/>
      <c r="B13" s="24"/>
      <c r="C13" s="48" t="s">
        <v>8</v>
      </c>
      <c r="D13" s="48"/>
      <c r="E13" s="48"/>
      <c r="F13" s="48"/>
      <c r="G13" s="48"/>
      <c r="H13" s="56" t="s">
        <v>96</v>
      </c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ht="19.5" customHeight="1">
      <c r="A14" s="2"/>
      <c r="B14" s="2"/>
      <c r="C14" s="12" t="s">
        <v>7</v>
      </c>
      <c r="D14" s="12"/>
      <c r="E14" s="13"/>
      <c r="F14" s="13"/>
      <c r="G14" s="14"/>
      <c r="H14" s="11"/>
    </row>
    <row r="15" spans="1:43" ht="38.25" customHeight="1">
      <c r="A15" s="2"/>
      <c r="B15" s="2"/>
      <c r="C15" s="116" t="s">
        <v>103</v>
      </c>
      <c r="D15" s="116"/>
      <c r="E15" s="116"/>
      <c r="F15" s="116"/>
      <c r="G15" s="116"/>
      <c r="H15" s="116"/>
      <c r="J15" s="15"/>
    </row>
    <row r="16" spans="1:43" ht="24.75" customHeight="1">
      <c r="A16" s="2"/>
      <c r="B16" s="2"/>
      <c r="C16" s="116" t="s">
        <v>104</v>
      </c>
      <c r="D16" s="116"/>
      <c r="E16" s="116"/>
      <c r="F16" s="116"/>
      <c r="G16" s="116"/>
      <c r="H16" s="116"/>
    </row>
    <row r="17" spans="1:43" ht="42" customHeight="1">
      <c r="A17" s="2"/>
      <c r="B17" s="2"/>
      <c r="C17" s="116" t="s">
        <v>20</v>
      </c>
      <c r="D17" s="116"/>
      <c r="E17" s="116"/>
      <c r="F17" s="116"/>
      <c r="G17" s="116"/>
      <c r="H17" s="116"/>
    </row>
    <row r="18" spans="1:43" ht="38.25" customHeight="1">
      <c r="A18" s="2"/>
      <c r="B18" s="2"/>
      <c r="C18" s="116" t="s">
        <v>102</v>
      </c>
      <c r="D18" s="116"/>
      <c r="E18" s="116"/>
      <c r="F18" s="116"/>
      <c r="G18" s="116"/>
      <c r="H18" s="116"/>
      <c r="J18" s="15"/>
    </row>
    <row r="19" spans="1:43" ht="24.75" customHeight="1">
      <c r="A19" s="2"/>
      <c r="B19" s="55" t="s">
        <v>8</v>
      </c>
      <c r="C19" s="20"/>
      <c r="D19" s="20"/>
      <c r="E19" s="20"/>
      <c r="F19" s="20"/>
      <c r="G19" s="57" t="s">
        <v>106</v>
      </c>
      <c r="H19" s="20"/>
    </row>
    <row r="20" spans="1:43" ht="44.25" customHeight="1" thickBot="1">
      <c r="A20" s="30"/>
      <c r="B20" s="30"/>
      <c r="C20" s="8" t="s">
        <v>10</v>
      </c>
      <c r="D20" s="8"/>
      <c r="E20" s="8"/>
      <c r="F20" s="8"/>
      <c r="G20" s="8"/>
      <c r="H20" s="50" t="s">
        <v>11</v>
      </c>
      <c r="I20" s="10"/>
      <c r="J20" s="9"/>
      <c r="K20" s="34"/>
      <c r="L20" s="34"/>
      <c r="M20" s="3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22.5" customHeight="1" thickBot="1">
      <c r="A21" s="30"/>
      <c r="B21" s="30"/>
      <c r="C21" s="117" t="s">
        <v>12</v>
      </c>
      <c r="D21" s="118"/>
      <c r="E21" s="119" t="s">
        <v>14</v>
      </c>
      <c r="F21" s="119"/>
      <c r="G21" s="35" t="s">
        <v>13</v>
      </c>
      <c r="H21" s="51"/>
      <c r="I21" s="1"/>
      <c r="J21" s="15"/>
      <c r="K21" s="37"/>
      <c r="L21" s="37"/>
      <c r="M21" s="38"/>
    </row>
    <row r="22" spans="1:43" ht="44.25" customHeight="1" thickBot="1">
      <c r="A22" s="30"/>
      <c r="B22" s="30"/>
      <c r="C22" s="126" t="s">
        <v>105</v>
      </c>
      <c r="D22" s="129"/>
      <c r="E22" s="128" t="s">
        <v>107</v>
      </c>
      <c r="F22" s="129"/>
      <c r="G22" s="42"/>
      <c r="H22" s="43">
        <v>3800</v>
      </c>
      <c r="I22" s="1"/>
      <c r="J22" s="15"/>
      <c r="K22" s="38"/>
      <c r="L22" s="38"/>
      <c r="M22" s="38"/>
    </row>
    <row r="23" spans="1:43" ht="25.5" customHeight="1" thickBot="1">
      <c r="A23" s="2"/>
      <c r="B23" s="2"/>
      <c r="C23" s="130" t="s">
        <v>8</v>
      </c>
      <c r="D23" s="131"/>
      <c r="E23" s="49"/>
      <c r="F23" s="49"/>
      <c r="G23" s="49"/>
      <c r="H23" s="53">
        <f>SUM(H21:H22)</f>
        <v>3800</v>
      </c>
      <c r="J23" s="15"/>
    </row>
    <row r="24" spans="1:43" ht="17.25" customHeight="1">
      <c r="A24" s="2"/>
      <c r="B24" s="2"/>
      <c r="C24" s="20"/>
      <c r="D24" s="20"/>
      <c r="E24" s="20"/>
      <c r="F24" s="20"/>
      <c r="G24" s="20"/>
      <c r="H24" s="20"/>
      <c r="J24" s="15"/>
    </row>
    <row r="25" spans="1:43" ht="47.25" customHeight="1">
      <c r="A25" s="113" t="s">
        <v>108</v>
      </c>
      <c r="B25" s="113"/>
      <c r="C25" s="113"/>
      <c r="D25" s="113"/>
      <c r="E25" s="113"/>
      <c r="F25" s="113"/>
      <c r="G25" s="113"/>
      <c r="H25" s="113"/>
      <c r="I25" s="113"/>
    </row>
    <row r="26" spans="1:43" ht="12" customHeight="1">
      <c r="A26" s="21"/>
      <c r="B26" s="21"/>
      <c r="C26" s="21"/>
      <c r="D26" s="21"/>
      <c r="E26" s="21"/>
      <c r="F26" s="21"/>
      <c r="G26" s="21"/>
      <c r="H26" s="21"/>
      <c r="I26" s="21"/>
    </row>
    <row r="27" spans="1:43" ht="15.6">
      <c r="A27" s="2"/>
      <c r="B27" s="2"/>
      <c r="C27" s="124" t="s">
        <v>2</v>
      </c>
      <c r="D27" s="124"/>
      <c r="E27" s="4"/>
      <c r="F27" s="3"/>
      <c r="G27" s="6" t="s">
        <v>3</v>
      </c>
      <c r="H27" s="1"/>
    </row>
    <row r="28" spans="1:43" ht="31.5" customHeight="1">
      <c r="C28" s="22" t="s">
        <v>1</v>
      </c>
      <c r="D28" s="22"/>
      <c r="E28" s="125"/>
      <c r="F28" s="125"/>
      <c r="G28" s="6" t="s">
        <v>53</v>
      </c>
    </row>
  </sheetData>
  <mergeCells count="21">
    <mergeCell ref="C23:D23"/>
    <mergeCell ref="A25:I25"/>
    <mergeCell ref="C27:D27"/>
    <mergeCell ref="E28:F28"/>
    <mergeCell ref="C21:D21"/>
    <mergeCell ref="E21:F21"/>
    <mergeCell ref="C22:D22"/>
    <mergeCell ref="E22:F22"/>
    <mergeCell ref="C15:H15"/>
    <mergeCell ref="C16:H16"/>
    <mergeCell ref="C17:H17"/>
    <mergeCell ref="C18:H18"/>
    <mergeCell ref="C9:G9"/>
    <mergeCell ref="C10:G10"/>
    <mergeCell ref="C11:G11"/>
    <mergeCell ref="C12:G12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"/>
  <sheetViews>
    <sheetView workbookViewId="0">
      <selection activeCell="C9" sqref="C9:G9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123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109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4" t="s">
        <v>110</v>
      </c>
      <c r="B7" s="23"/>
      <c r="C7" s="23"/>
      <c r="D7" s="23"/>
      <c r="E7" s="23"/>
      <c r="F7" s="23"/>
      <c r="G7" s="23"/>
      <c r="H7" s="23"/>
      <c r="I7" s="23"/>
    </row>
    <row r="8" spans="1:43" ht="26.25" customHeight="1">
      <c r="A8" s="115" t="s">
        <v>111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47" customFormat="1" ht="24" customHeight="1">
      <c r="A9" s="24"/>
      <c r="B9" s="24"/>
      <c r="C9" s="132" t="s">
        <v>112</v>
      </c>
      <c r="D9" s="132"/>
      <c r="E9" s="132"/>
      <c r="F9" s="132"/>
      <c r="G9" s="132"/>
      <c r="H9" s="25" t="s">
        <v>113</v>
      </c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47" customFormat="1" ht="39.6" customHeight="1">
      <c r="A10" s="24"/>
      <c r="B10" s="24"/>
      <c r="C10" s="133" t="s">
        <v>117</v>
      </c>
      <c r="D10" s="132"/>
      <c r="E10" s="132"/>
      <c r="F10" s="132"/>
      <c r="G10" s="132"/>
      <c r="H10" s="25" t="s">
        <v>114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47" customFormat="1" ht="24" customHeight="1">
      <c r="A11" s="24"/>
      <c r="B11" s="24"/>
      <c r="C11" s="132" t="s">
        <v>115</v>
      </c>
      <c r="D11" s="132"/>
      <c r="E11" s="132"/>
      <c r="F11" s="132"/>
      <c r="G11" s="132"/>
      <c r="H11" s="25" t="s">
        <v>116</v>
      </c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47" customFormat="1" ht="24" customHeight="1">
      <c r="A12" s="24"/>
      <c r="B12" s="24"/>
      <c r="C12" s="132" t="s">
        <v>24</v>
      </c>
      <c r="D12" s="132"/>
      <c r="E12" s="132"/>
      <c r="F12" s="132"/>
      <c r="G12" s="132"/>
      <c r="H12" s="25" t="s">
        <v>23</v>
      </c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47" customFormat="1" ht="24" customHeight="1">
      <c r="A13" s="24"/>
      <c r="B13" s="24"/>
      <c r="C13" s="132" t="s">
        <v>121</v>
      </c>
      <c r="D13" s="132"/>
      <c r="E13" s="132"/>
      <c r="F13" s="132"/>
      <c r="G13" s="132"/>
      <c r="H13" s="25" t="s">
        <v>118</v>
      </c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s="47" customFormat="1" ht="24" customHeight="1">
      <c r="A14" s="24"/>
      <c r="B14" s="24"/>
      <c r="C14" s="48" t="s">
        <v>8</v>
      </c>
      <c r="D14" s="48"/>
      <c r="E14" s="48"/>
      <c r="F14" s="48"/>
      <c r="G14" s="48"/>
      <c r="H14" s="96">
        <f>6851+800+2400+850</f>
        <v>10901</v>
      </c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ht="19.5" customHeight="1">
      <c r="A15" s="2"/>
      <c r="B15" s="2"/>
      <c r="C15" s="12" t="s">
        <v>7</v>
      </c>
      <c r="D15" s="12"/>
      <c r="E15" s="13"/>
      <c r="F15" s="13"/>
      <c r="G15" s="14"/>
      <c r="H15" s="11"/>
    </row>
    <row r="16" spans="1:43" ht="38.25" customHeight="1">
      <c r="A16" s="2"/>
      <c r="B16" s="2"/>
      <c r="C16" s="116" t="s">
        <v>103</v>
      </c>
      <c r="D16" s="116"/>
      <c r="E16" s="116"/>
      <c r="F16" s="116"/>
      <c r="G16" s="116"/>
      <c r="H16" s="116"/>
      <c r="J16" s="15"/>
    </row>
    <row r="17" spans="1:43" ht="24.75" customHeight="1">
      <c r="A17" s="2"/>
      <c r="B17" s="2"/>
      <c r="C17" s="116" t="s">
        <v>5</v>
      </c>
      <c r="D17" s="116"/>
      <c r="E17" s="116"/>
      <c r="F17" s="116"/>
      <c r="G17" s="116"/>
      <c r="H17" s="116"/>
    </row>
    <row r="18" spans="1:43" ht="42" customHeight="1">
      <c r="A18" s="2"/>
      <c r="B18" s="2"/>
      <c r="C18" s="116" t="s">
        <v>20</v>
      </c>
      <c r="D18" s="116"/>
      <c r="E18" s="116"/>
      <c r="F18" s="116"/>
      <c r="G18" s="116"/>
      <c r="H18" s="116"/>
    </row>
    <row r="19" spans="1:43" ht="24.75" customHeight="1">
      <c r="A19" s="2"/>
      <c r="B19" s="55" t="s">
        <v>8</v>
      </c>
      <c r="C19" s="20"/>
      <c r="D19" s="20"/>
      <c r="E19" s="20"/>
      <c r="F19" s="20"/>
      <c r="G19" s="57">
        <f>2647.21</f>
        <v>2647.21</v>
      </c>
      <c r="H19" s="20"/>
    </row>
    <row r="20" spans="1:43" ht="44.25" customHeight="1" thickBot="1">
      <c r="A20" s="30"/>
      <c r="B20" s="30"/>
      <c r="C20" s="8" t="s">
        <v>10</v>
      </c>
      <c r="D20" s="8"/>
      <c r="E20" s="8"/>
      <c r="F20" s="8"/>
      <c r="G20" s="8"/>
      <c r="H20" s="50" t="s">
        <v>11</v>
      </c>
      <c r="I20" s="10"/>
      <c r="J20" s="9"/>
      <c r="K20" s="34"/>
      <c r="L20" s="34"/>
      <c r="M20" s="3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22.5" customHeight="1" thickBot="1">
      <c r="A21" s="30"/>
      <c r="B21" s="30"/>
      <c r="C21" s="117" t="s">
        <v>12</v>
      </c>
      <c r="D21" s="118"/>
      <c r="E21" s="119" t="s">
        <v>14</v>
      </c>
      <c r="F21" s="119"/>
      <c r="G21" s="35" t="s">
        <v>13</v>
      </c>
      <c r="H21" s="51"/>
      <c r="I21" s="1"/>
      <c r="J21" s="15"/>
      <c r="K21" s="37"/>
      <c r="L21" s="37"/>
      <c r="M21" s="38"/>
    </row>
    <row r="22" spans="1:43" ht="44.25" customHeight="1" thickBot="1">
      <c r="A22" s="30"/>
      <c r="B22" s="30"/>
      <c r="C22" s="126" t="s">
        <v>119</v>
      </c>
      <c r="D22" s="129"/>
      <c r="E22" s="128" t="s">
        <v>18</v>
      </c>
      <c r="F22" s="129"/>
      <c r="G22" s="42"/>
      <c r="H22" s="43">
        <v>5845</v>
      </c>
      <c r="I22" s="43">
        <v>5845</v>
      </c>
      <c r="J22" s="15"/>
      <c r="K22" s="38"/>
      <c r="L22" s="38"/>
      <c r="M22" s="38"/>
    </row>
    <row r="23" spans="1:43" ht="44.25" customHeight="1" thickBot="1">
      <c r="A23" s="30"/>
      <c r="B23" s="30"/>
      <c r="C23" s="126" t="s">
        <v>120</v>
      </c>
      <c r="D23" s="129"/>
      <c r="E23" s="128" t="s">
        <v>15</v>
      </c>
      <c r="F23" s="129"/>
      <c r="G23" s="42"/>
      <c r="H23" s="43">
        <v>1001</v>
      </c>
      <c r="I23" s="43">
        <v>5845</v>
      </c>
      <c r="J23" s="15"/>
      <c r="K23" s="38"/>
      <c r="L23" s="38"/>
      <c r="M23" s="38"/>
    </row>
    <row r="24" spans="1:43" ht="25.5" customHeight="1" thickBot="1">
      <c r="A24" s="2"/>
      <c r="B24" s="2"/>
      <c r="C24" s="130" t="s">
        <v>8</v>
      </c>
      <c r="D24" s="131"/>
      <c r="E24" s="49"/>
      <c r="F24" s="49"/>
      <c r="G24" s="49"/>
      <c r="H24" s="53">
        <f>SUM(H21:H23)</f>
        <v>6846</v>
      </c>
      <c r="J24" s="15"/>
    </row>
    <row r="25" spans="1:43" ht="17.25" customHeight="1">
      <c r="A25" s="2"/>
      <c r="B25" s="2"/>
      <c r="C25" s="20"/>
      <c r="D25" s="20"/>
      <c r="E25" s="20"/>
      <c r="F25" s="20"/>
      <c r="G25" s="20"/>
      <c r="H25" s="20"/>
      <c r="J25" s="15"/>
    </row>
    <row r="26" spans="1:43" ht="47.25" customHeight="1">
      <c r="A26" s="113" t="s">
        <v>122</v>
      </c>
      <c r="B26" s="113"/>
      <c r="C26" s="113"/>
      <c r="D26" s="113"/>
      <c r="E26" s="113"/>
      <c r="F26" s="113"/>
      <c r="G26" s="113"/>
      <c r="H26" s="113"/>
      <c r="I26" s="113"/>
    </row>
    <row r="27" spans="1:43" ht="12" customHeight="1">
      <c r="A27" s="21"/>
      <c r="B27" s="21"/>
      <c r="C27" s="21"/>
      <c r="D27" s="21"/>
      <c r="E27" s="21"/>
      <c r="F27" s="21"/>
      <c r="G27" s="21"/>
      <c r="H27" s="21"/>
      <c r="I27" s="21"/>
    </row>
    <row r="28" spans="1:43" ht="15.6">
      <c r="A28" s="2"/>
      <c r="B28" s="2"/>
      <c r="C28" s="124" t="s">
        <v>2</v>
      </c>
      <c r="D28" s="124"/>
      <c r="E28" s="4"/>
      <c r="F28" s="3"/>
      <c r="G28" s="6" t="s">
        <v>3</v>
      </c>
      <c r="H28" s="1"/>
    </row>
    <row r="29" spans="1:43" ht="31.5" customHeight="1">
      <c r="C29" s="22" t="s">
        <v>1</v>
      </c>
      <c r="D29" s="22"/>
      <c r="E29" s="125"/>
      <c r="F29" s="125"/>
      <c r="G29" s="6" t="s">
        <v>53</v>
      </c>
    </row>
  </sheetData>
  <mergeCells count="23">
    <mergeCell ref="C24:D24"/>
    <mergeCell ref="A26:I26"/>
    <mergeCell ref="C28:D28"/>
    <mergeCell ref="E29:F29"/>
    <mergeCell ref="C17:H17"/>
    <mergeCell ref="C18:H18"/>
    <mergeCell ref="C21:D21"/>
    <mergeCell ref="E21:F21"/>
    <mergeCell ref="C23:D23"/>
    <mergeCell ref="E23:F23"/>
    <mergeCell ref="C22:D22"/>
    <mergeCell ref="E22:F22"/>
    <mergeCell ref="C10:G10"/>
    <mergeCell ref="C11:G11"/>
    <mergeCell ref="C12:G12"/>
    <mergeCell ref="C13:G13"/>
    <mergeCell ref="C16:H16"/>
    <mergeCell ref="C9:G9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topLeftCell="A3" workbookViewId="0">
      <selection activeCell="A14" sqref="A14:XFD14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124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125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4" t="s">
        <v>138</v>
      </c>
      <c r="B7" s="23"/>
      <c r="C7" s="23"/>
      <c r="D7" s="23"/>
      <c r="E7" s="23"/>
      <c r="F7" s="23"/>
      <c r="G7" s="23"/>
      <c r="H7" s="23"/>
      <c r="I7" s="23"/>
    </row>
    <row r="8" spans="1:43" ht="26.25" customHeight="1">
      <c r="A8" s="115" t="s">
        <v>126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47" customFormat="1" ht="24" customHeight="1">
      <c r="A9" s="24"/>
      <c r="B9" s="24"/>
      <c r="C9" s="132" t="s">
        <v>127</v>
      </c>
      <c r="D9" s="132"/>
      <c r="E9" s="132"/>
      <c r="F9" s="132"/>
      <c r="G9" s="132"/>
      <c r="H9" s="25">
        <v>4732</v>
      </c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47" customFormat="1" ht="43.8" customHeight="1">
      <c r="A10" s="24"/>
      <c r="B10" s="24"/>
      <c r="C10" s="133" t="s">
        <v>128</v>
      </c>
      <c r="D10" s="132"/>
      <c r="E10" s="132"/>
      <c r="F10" s="132"/>
      <c r="G10" s="132"/>
      <c r="H10" s="25">
        <v>1747.21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63" customFormat="1" ht="43.2" customHeight="1">
      <c r="A11" s="59"/>
      <c r="B11" s="59"/>
      <c r="C11" s="134" t="s">
        <v>129</v>
      </c>
      <c r="D11" s="135"/>
      <c r="E11" s="135"/>
      <c r="F11" s="135"/>
      <c r="G11" s="135"/>
      <c r="H11" s="60">
        <v>350</v>
      </c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</row>
    <row r="12" spans="1:43" s="63" customFormat="1" ht="43.2" customHeight="1">
      <c r="A12" s="59"/>
      <c r="B12" s="59"/>
      <c r="C12" s="134" t="s">
        <v>130</v>
      </c>
      <c r="D12" s="135"/>
      <c r="E12" s="135"/>
      <c r="F12" s="135"/>
      <c r="G12" s="135"/>
      <c r="H12" s="60">
        <v>500</v>
      </c>
      <c r="I12" s="61"/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</row>
    <row r="13" spans="1:43" s="63" customFormat="1" ht="43.2" customHeight="1">
      <c r="A13" s="59"/>
      <c r="B13" s="59"/>
      <c r="C13" s="134" t="s">
        <v>136</v>
      </c>
      <c r="D13" s="135"/>
      <c r="E13" s="135"/>
      <c r="F13" s="135"/>
      <c r="G13" s="135"/>
      <c r="H13" s="60">
        <v>3800</v>
      </c>
      <c r="I13" s="61"/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</row>
    <row r="14" spans="1:43" s="63" customFormat="1" ht="43.2" customHeight="1">
      <c r="A14" s="59"/>
      <c r="B14" s="59"/>
      <c r="C14" s="134" t="s">
        <v>137</v>
      </c>
      <c r="D14" s="135"/>
      <c r="E14" s="135"/>
      <c r="F14" s="135"/>
      <c r="G14" s="135"/>
      <c r="H14" s="60">
        <v>793.29</v>
      </c>
      <c r="I14" s="6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</row>
    <row r="15" spans="1:43" s="47" customFormat="1" ht="24" customHeight="1">
      <c r="A15" s="24"/>
      <c r="B15" s="24"/>
      <c r="C15" s="58" t="s">
        <v>8</v>
      </c>
      <c r="D15" s="48"/>
      <c r="E15" s="48"/>
      <c r="F15" s="48"/>
      <c r="G15" s="48"/>
      <c r="H15" s="56">
        <f>SUM(H9:H14)</f>
        <v>11922.5</v>
      </c>
      <c r="I15" s="26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ht="19.5" customHeight="1">
      <c r="A16" s="2"/>
      <c r="B16" s="2"/>
      <c r="C16" s="12" t="s">
        <v>7</v>
      </c>
      <c r="D16" s="12"/>
      <c r="E16" s="13"/>
      <c r="F16" s="13"/>
      <c r="G16" s="14"/>
      <c r="H16" s="11"/>
    </row>
    <row r="17" spans="1:10" ht="38.25" customHeight="1">
      <c r="A17" s="2"/>
      <c r="B17" s="2"/>
      <c r="C17" s="116" t="s">
        <v>135</v>
      </c>
      <c r="D17" s="116"/>
      <c r="E17" s="116"/>
      <c r="F17" s="116"/>
      <c r="G17" s="116"/>
      <c r="H17" s="116"/>
      <c r="J17" s="15"/>
    </row>
    <row r="18" spans="1:10" ht="38.25" customHeight="1">
      <c r="A18" s="2"/>
      <c r="B18" s="2"/>
      <c r="C18" s="116" t="s">
        <v>134</v>
      </c>
      <c r="D18" s="116"/>
      <c r="E18" s="116"/>
      <c r="F18" s="116"/>
      <c r="G18" s="116"/>
      <c r="H18" s="116"/>
      <c r="J18" s="15"/>
    </row>
    <row r="19" spans="1:10" ht="24.75" customHeight="1">
      <c r="A19" s="2"/>
      <c r="B19" s="2"/>
      <c r="C19" s="116" t="s">
        <v>133</v>
      </c>
      <c r="D19" s="116"/>
      <c r="E19" s="116"/>
      <c r="F19" s="116"/>
      <c r="G19" s="116"/>
      <c r="H19" s="116"/>
    </row>
    <row r="20" spans="1:10" ht="42" customHeight="1">
      <c r="A20" s="2"/>
      <c r="B20" s="2"/>
      <c r="C20" s="116" t="s">
        <v>131</v>
      </c>
      <c r="D20" s="116"/>
      <c r="E20" s="116"/>
      <c r="F20" s="116"/>
      <c r="G20" s="116"/>
      <c r="H20" s="116"/>
    </row>
    <row r="21" spans="1:10" ht="21" customHeight="1">
      <c r="A21" s="2"/>
      <c r="B21" s="2"/>
      <c r="C21" s="116" t="s">
        <v>132</v>
      </c>
      <c r="D21" s="116"/>
      <c r="E21" s="116"/>
      <c r="F21" s="116"/>
      <c r="G21" s="116"/>
      <c r="H21" s="116"/>
    </row>
    <row r="22" spans="1:10" ht="24.75" customHeight="1">
      <c r="A22" s="2"/>
      <c r="B22" s="55" t="s">
        <v>8</v>
      </c>
      <c r="C22" s="20"/>
      <c r="D22" s="20"/>
      <c r="E22" s="20"/>
      <c r="F22" s="20"/>
      <c r="G22" s="57">
        <f>350+500+500+1747.21+3000</f>
        <v>6097.21</v>
      </c>
      <c r="H22" s="20"/>
    </row>
    <row r="23" spans="1:10" ht="47.25" customHeight="1">
      <c r="A23" s="113" t="s">
        <v>139</v>
      </c>
      <c r="B23" s="113"/>
      <c r="C23" s="113"/>
      <c r="D23" s="113"/>
      <c r="E23" s="113"/>
      <c r="F23" s="113"/>
      <c r="G23" s="113"/>
      <c r="H23" s="113"/>
      <c r="I23" s="113"/>
    </row>
    <row r="24" spans="1:10" ht="12" customHeight="1">
      <c r="A24" s="21"/>
      <c r="B24" s="21"/>
      <c r="C24" s="21"/>
      <c r="D24" s="21"/>
      <c r="E24" s="21"/>
      <c r="F24" s="21"/>
      <c r="G24" s="21"/>
      <c r="H24" s="21"/>
      <c r="I24" s="21"/>
    </row>
    <row r="25" spans="1:10" ht="15.6">
      <c r="A25" s="2"/>
      <c r="B25" s="2"/>
      <c r="C25" s="124" t="s">
        <v>2</v>
      </c>
      <c r="D25" s="124"/>
      <c r="E25" s="4"/>
      <c r="F25" s="3"/>
      <c r="G25" s="6" t="s">
        <v>3</v>
      </c>
      <c r="H25" s="1"/>
    </row>
    <row r="26" spans="1:10" ht="31.5" customHeight="1">
      <c r="C26" s="22" t="s">
        <v>1</v>
      </c>
      <c r="D26" s="22"/>
      <c r="E26" s="125"/>
      <c r="F26" s="125"/>
      <c r="G26" s="6" t="s">
        <v>53</v>
      </c>
    </row>
  </sheetData>
  <mergeCells count="19">
    <mergeCell ref="A23:I23"/>
    <mergeCell ref="C25:D25"/>
    <mergeCell ref="E26:F26"/>
    <mergeCell ref="C11:G11"/>
    <mergeCell ref="C21:H21"/>
    <mergeCell ref="C19:H19"/>
    <mergeCell ref="C20:H20"/>
    <mergeCell ref="C17:H17"/>
    <mergeCell ref="C18:H18"/>
    <mergeCell ref="C9:G9"/>
    <mergeCell ref="C10:G10"/>
    <mergeCell ref="C13:G13"/>
    <mergeCell ref="C12:G12"/>
    <mergeCell ref="C14:G14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5"/>
  <sheetViews>
    <sheetView view="pageLayout" workbookViewId="0">
      <selection activeCell="C22" sqref="C22:G22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20.886718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140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141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5" t="s">
        <v>171</v>
      </c>
      <c r="B7" s="67"/>
      <c r="C7" s="67"/>
      <c r="D7" s="67"/>
      <c r="E7" s="67"/>
      <c r="F7" s="67"/>
      <c r="G7" s="67"/>
      <c r="H7" s="67"/>
      <c r="I7" s="67"/>
    </row>
    <row r="8" spans="1:43" ht="26.25" customHeight="1">
      <c r="A8" s="115" t="s">
        <v>142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29" customFormat="1" ht="24" customHeight="1">
      <c r="A9" s="24"/>
      <c r="B9" s="24"/>
      <c r="C9" s="111" t="s">
        <v>52</v>
      </c>
      <c r="D9" s="111"/>
      <c r="E9" s="111"/>
      <c r="F9" s="111"/>
      <c r="G9" s="111"/>
      <c r="H9" s="25" t="s">
        <v>143</v>
      </c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47" customFormat="1" ht="24" customHeight="1">
      <c r="A10" s="24"/>
      <c r="B10" s="24"/>
      <c r="C10" s="132" t="s">
        <v>144</v>
      </c>
      <c r="D10" s="132"/>
      <c r="E10" s="132"/>
      <c r="F10" s="132"/>
      <c r="G10" s="132"/>
      <c r="H10" s="25" t="s">
        <v>145</v>
      </c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47" customFormat="1" ht="24" customHeight="1">
      <c r="A11" s="24"/>
      <c r="B11" s="24"/>
      <c r="C11" s="132" t="s">
        <v>146</v>
      </c>
      <c r="D11" s="132"/>
      <c r="E11" s="132"/>
      <c r="F11" s="132"/>
      <c r="G11" s="132"/>
      <c r="H11" s="25" t="s">
        <v>147</v>
      </c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47" customFormat="1" ht="24" customHeight="1">
      <c r="A12" s="24"/>
      <c r="B12" s="24"/>
      <c r="C12" s="132" t="s">
        <v>148</v>
      </c>
      <c r="D12" s="132"/>
      <c r="E12" s="132"/>
      <c r="F12" s="132"/>
      <c r="G12" s="132"/>
      <c r="H12" s="25" t="s">
        <v>149</v>
      </c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47" customFormat="1" ht="24" customHeight="1">
      <c r="A13" s="24"/>
      <c r="B13" s="24"/>
      <c r="C13" s="132" t="s">
        <v>150</v>
      </c>
      <c r="D13" s="132"/>
      <c r="E13" s="132"/>
      <c r="F13" s="132"/>
      <c r="G13" s="132"/>
      <c r="H13" s="25" t="s">
        <v>151</v>
      </c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s="47" customFormat="1" ht="37.799999999999997" customHeight="1">
      <c r="A14" s="24"/>
      <c r="B14" s="24"/>
      <c r="C14" s="133" t="s">
        <v>152</v>
      </c>
      <c r="D14" s="132"/>
      <c r="E14" s="132"/>
      <c r="F14" s="132"/>
      <c r="G14" s="132"/>
      <c r="H14" s="25" t="s">
        <v>153</v>
      </c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s="47" customFormat="1" ht="24" customHeight="1">
      <c r="A15" s="24"/>
      <c r="B15" s="24"/>
      <c r="C15" s="68" t="s">
        <v>8</v>
      </c>
      <c r="D15" s="68"/>
      <c r="E15" s="68"/>
      <c r="F15" s="68"/>
      <c r="G15" s="68"/>
      <c r="H15" s="56">
        <f>5845+1300+1001+2152+792.1</f>
        <v>11090.1</v>
      </c>
      <c r="I15" s="26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s="47" customFormat="1" ht="48" customHeight="1">
      <c r="A16" s="137" t="s">
        <v>154</v>
      </c>
      <c r="B16" s="137"/>
      <c r="C16" s="137"/>
      <c r="D16" s="137"/>
      <c r="E16" s="137"/>
      <c r="F16" s="137"/>
      <c r="G16" s="137"/>
      <c r="H16" s="137"/>
      <c r="I16" s="26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s="47" customFormat="1" ht="24" customHeight="1">
      <c r="A17" s="24"/>
      <c r="B17" s="24"/>
      <c r="C17" s="132" t="s">
        <v>155</v>
      </c>
      <c r="D17" s="132"/>
      <c r="E17" s="132"/>
      <c r="F17" s="132"/>
      <c r="G17" s="132"/>
      <c r="H17" s="25" t="s">
        <v>156</v>
      </c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s="47" customFormat="1" ht="24" customHeight="1">
      <c r="A18" s="24"/>
      <c r="B18" s="24"/>
      <c r="C18" s="132" t="s">
        <v>158</v>
      </c>
      <c r="D18" s="132"/>
      <c r="E18" s="132"/>
      <c r="F18" s="132"/>
      <c r="G18" s="132"/>
      <c r="H18" s="25" t="s">
        <v>157</v>
      </c>
      <c r="I18" s="26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s="47" customFormat="1" ht="24" customHeight="1">
      <c r="A19" s="24"/>
      <c r="B19" s="24"/>
      <c r="C19" s="132" t="s">
        <v>160</v>
      </c>
      <c r="D19" s="132"/>
      <c r="E19" s="132"/>
      <c r="F19" s="132"/>
      <c r="G19" s="132"/>
      <c r="H19" s="25" t="s">
        <v>159</v>
      </c>
      <c r="I19" s="26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s="47" customFormat="1" ht="24" customHeight="1">
      <c r="A20" s="24"/>
      <c r="B20" s="24"/>
      <c r="C20" s="132" t="s">
        <v>161</v>
      </c>
      <c r="D20" s="132"/>
      <c r="E20" s="132"/>
      <c r="F20" s="132"/>
      <c r="G20" s="132"/>
      <c r="H20" s="25" t="s">
        <v>157</v>
      </c>
      <c r="I20" s="26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s="47" customFormat="1" ht="24" customHeight="1">
      <c r="A21" s="24"/>
      <c r="B21" s="24"/>
      <c r="C21" s="132" t="s">
        <v>162</v>
      </c>
      <c r="D21" s="132"/>
      <c r="E21" s="132"/>
      <c r="F21" s="132"/>
      <c r="G21" s="132"/>
      <c r="H21" s="25" t="s">
        <v>163</v>
      </c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s="47" customFormat="1" ht="24" customHeight="1">
      <c r="A22" s="24"/>
      <c r="B22" s="24"/>
      <c r="C22" s="132" t="s">
        <v>164</v>
      </c>
      <c r="D22" s="132"/>
      <c r="E22" s="132"/>
      <c r="F22" s="132"/>
      <c r="G22" s="132"/>
      <c r="H22" s="25" t="s">
        <v>165</v>
      </c>
      <c r="I22" s="26"/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ht="19.5" customHeight="1">
      <c r="A23" s="2"/>
      <c r="B23" s="2"/>
      <c r="C23" s="12" t="s">
        <v>7</v>
      </c>
      <c r="D23" s="12"/>
      <c r="E23" s="13"/>
      <c r="F23" s="13"/>
      <c r="G23" s="14"/>
      <c r="H23" s="11"/>
    </row>
    <row r="24" spans="1:43" s="47" customFormat="1" ht="24" customHeight="1">
      <c r="A24" s="24"/>
      <c r="B24" s="24"/>
      <c r="C24" s="132" t="s">
        <v>167</v>
      </c>
      <c r="D24" s="132"/>
      <c r="E24" s="132"/>
      <c r="F24" s="132"/>
      <c r="G24" s="132"/>
      <c r="H24" s="25" t="s">
        <v>166</v>
      </c>
      <c r="I24" s="26"/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ht="24.75" customHeight="1">
      <c r="A25" s="2"/>
      <c r="B25" s="55" t="s">
        <v>8</v>
      </c>
      <c r="C25" s="66"/>
      <c r="D25" s="66"/>
      <c r="E25" s="66"/>
      <c r="F25" s="66"/>
      <c r="G25" s="66"/>
      <c r="H25" s="66"/>
    </row>
    <row r="26" spans="1:43" ht="44.25" customHeight="1">
      <c r="A26" s="30"/>
      <c r="B26" s="30"/>
      <c r="C26" s="8" t="s">
        <v>10</v>
      </c>
      <c r="D26" s="8"/>
      <c r="E26" s="8"/>
      <c r="F26" s="8"/>
      <c r="G26" s="8"/>
      <c r="H26" s="50" t="s">
        <v>11</v>
      </c>
      <c r="I26" s="10"/>
      <c r="J26" s="9"/>
      <c r="K26" s="34"/>
      <c r="L26" s="34"/>
      <c r="M26" s="3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22.5" customHeight="1">
      <c r="A27" s="30"/>
      <c r="B27" s="30"/>
      <c r="C27" s="136" t="s">
        <v>12</v>
      </c>
      <c r="D27" s="136"/>
      <c r="E27" s="136" t="s">
        <v>14</v>
      </c>
      <c r="F27" s="136"/>
      <c r="G27" s="85" t="s">
        <v>13</v>
      </c>
      <c r="H27" s="86"/>
      <c r="I27" s="1"/>
      <c r="J27" s="15"/>
      <c r="K27" s="37"/>
      <c r="L27" s="37"/>
      <c r="M27" s="38"/>
    </row>
    <row r="28" spans="1:43" s="104" customFormat="1" ht="19.2" customHeight="1">
      <c r="A28" s="98"/>
      <c r="B28" s="98"/>
      <c r="C28" s="138" t="s">
        <v>168</v>
      </c>
      <c r="D28" s="139"/>
      <c r="E28" s="139" t="s">
        <v>18</v>
      </c>
      <c r="F28" s="139"/>
      <c r="G28" s="99"/>
      <c r="H28" s="100">
        <v>6782</v>
      </c>
      <c r="I28" s="101"/>
      <c r="J28" s="102"/>
      <c r="K28" s="103"/>
      <c r="L28" s="103"/>
      <c r="M28" s="103"/>
    </row>
    <row r="29" spans="1:43" ht="35.25" customHeight="1">
      <c r="A29" s="30"/>
      <c r="B29" s="30"/>
      <c r="C29" s="140" t="s">
        <v>169</v>
      </c>
      <c r="D29" s="140"/>
      <c r="E29" s="140" t="s">
        <v>170</v>
      </c>
      <c r="F29" s="141"/>
      <c r="G29" s="52"/>
      <c r="H29" s="54">
        <v>1152</v>
      </c>
      <c r="I29" s="1"/>
      <c r="J29" s="15"/>
      <c r="K29" s="37"/>
      <c r="L29" s="37"/>
      <c r="M29" s="38"/>
    </row>
    <row r="30" spans="1:43" ht="25.5" customHeight="1">
      <c r="A30" s="2"/>
      <c r="B30" s="2"/>
      <c r="C30" s="144" t="s">
        <v>8</v>
      </c>
      <c r="D30" s="144"/>
      <c r="E30" s="142"/>
      <c r="F30" s="143"/>
      <c r="G30" s="87"/>
      <c r="H30" s="88">
        <f>SUM(H28:H29)</f>
        <v>7934</v>
      </c>
      <c r="J30" s="15"/>
    </row>
    <row r="31" spans="1:43" ht="17.25" customHeight="1">
      <c r="A31" s="2"/>
      <c r="B31" s="2"/>
      <c r="C31" s="66"/>
      <c r="D31" s="66"/>
      <c r="E31" s="66"/>
      <c r="F31" s="66"/>
      <c r="G31" s="66"/>
      <c r="H31" s="66"/>
      <c r="J31" s="15"/>
    </row>
    <row r="32" spans="1:43" ht="47.25" customHeight="1">
      <c r="A32" s="113" t="s">
        <v>172</v>
      </c>
      <c r="B32" s="113"/>
      <c r="C32" s="113"/>
      <c r="D32" s="113"/>
      <c r="E32" s="113"/>
      <c r="F32" s="113"/>
      <c r="G32" s="113"/>
      <c r="H32" s="113"/>
      <c r="I32" s="113"/>
    </row>
    <row r="33" spans="1:9" ht="12" customHeight="1">
      <c r="A33" s="64"/>
      <c r="B33" s="64"/>
      <c r="C33" s="64"/>
      <c r="D33" s="64"/>
      <c r="E33" s="64"/>
      <c r="F33" s="64"/>
      <c r="G33" s="64"/>
      <c r="H33" s="64"/>
      <c r="I33" s="64"/>
    </row>
    <row r="34" spans="1:9" ht="30.75" customHeight="1">
      <c r="A34" s="2"/>
      <c r="B34" s="2"/>
      <c r="C34" s="124" t="s">
        <v>2</v>
      </c>
      <c r="D34" s="124"/>
      <c r="E34" s="4"/>
      <c r="F34" s="3"/>
      <c r="G34" s="6" t="s">
        <v>3</v>
      </c>
      <c r="H34" s="1"/>
    </row>
    <row r="35" spans="1:9" ht="31.5" customHeight="1">
      <c r="C35" s="65" t="s">
        <v>1</v>
      </c>
      <c r="D35" s="65"/>
      <c r="E35" s="125"/>
      <c r="F35" s="125"/>
      <c r="G35" s="6" t="s">
        <v>53</v>
      </c>
    </row>
  </sheetData>
  <mergeCells count="30">
    <mergeCell ref="C28:D28"/>
    <mergeCell ref="E28:F28"/>
    <mergeCell ref="E35:F35"/>
    <mergeCell ref="C29:D29"/>
    <mergeCell ref="E29:F29"/>
    <mergeCell ref="E30:F30"/>
    <mergeCell ref="C30:D30"/>
    <mergeCell ref="A32:I32"/>
    <mergeCell ref="C34:D34"/>
    <mergeCell ref="C27:D27"/>
    <mergeCell ref="E27:F27"/>
    <mergeCell ref="A1:I1"/>
    <mergeCell ref="A3:I3"/>
    <mergeCell ref="A5:I5"/>
    <mergeCell ref="A6:I6"/>
    <mergeCell ref="A8:I8"/>
    <mergeCell ref="C9:G9"/>
    <mergeCell ref="C11:G11"/>
    <mergeCell ref="C12:G12"/>
    <mergeCell ref="C13:G13"/>
    <mergeCell ref="C14:G14"/>
    <mergeCell ref="C10:G10"/>
    <mergeCell ref="A16:H16"/>
    <mergeCell ref="C17:G17"/>
    <mergeCell ref="C18:G18"/>
    <mergeCell ref="C19:G19"/>
    <mergeCell ref="C20:G20"/>
    <mergeCell ref="C21:G21"/>
    <mergeCell ref="C22:G22"/>
    <mergeCell ref="C24:G24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5"/>
  <sheetViews>
    <sheetView topLeftCell="A3" workbookViewId="0">
      <selection activeCell="A12" sqref="A12:I12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178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173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5" t="s">
        <v>174</v>
      </c>
      <c r="B7" s="67"/>
      <c r="C7" s="67"/>
      <c r="D7" s="67"/>
      <c r="E7" s="67"/>
      <c r="F7" s="67"/>
      <c r="G7" s="67"/>
      <c r="H7" s="67"/>
      <c r="I7" s="67"/>
    </row>
    <row r="8" spans="1:43" ht="26.25" customHeight="1">
      <c r="A8" s="115" t="s">
        <v>175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ht="19.5" customHeight="1">
      <c r="A9" s="2"/>
      <c r="B9" s="2"/>
      <c r="C9" s="12" t="s">
        <v>7</v>
      </c>
      <c r="D9" s="12"/>
      <c r="E9" s="13"/>
      <c r="F9" s="13"/>
      <c r="G9" s="14"/>
      <c r="H9" s="11"/>
    </row>
    <row r="10" spans="1:43" ht="24.75" customHeight="1">
      <c r="A10" s="2"/>
      <c r="B10" s="27" t="s">
        <v>176</v>
      </c>
      <c r="C10" s="66"/>
      <c r="D10" s="66"/>
      <c r="E10" s="66"/>
      <c r="F10" s="66"/>
      <c r="G10" s="89"/>
      <c r="H10" s="66"/>
    </row>
    <row r="11" spans="1:43" ht="44.25" customHeight="1">
      <c r="A11" s="30"/>
      <c r="B11" s="30"/>
      <c r="C11" s="8" t="s">
        <v>177</v>
      </c>
      <c r="D11" s="8"/>
      <c r="E11" s="8"/>
      <c r="F11" s="8"/>
      <c r="G11" s="8"/>
      <c r="H11" s="50"/>
      <c r="I11" s="10"/>
      <c r="J11" s="9"/>
      <c r="K11" s="34"/>
      <c r="L11" s="34"/>
      <c r="M11" s="3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47.25" customHeight="1">
      <c r="A12" s="113" t="s">
        <v>179</v>
      </c>
      <c r="B12" s="113"/>
      <c r="C12" s="113"/>
      <c r="D12" s="113"/>
      <c r="E12" s="113"/>
      <c r="F12" s="113"/>
      <c r="G12" s="113"/>
      <c r="H12" s="113"/>
      <c r="I12" s="113"/>
    </row>
    <row r="13" spans="1:43" ht="12" customHeight="1">
      <c r="A13" s="64"/>
      <c r="B13" s="64"/>
      <c r="C13" s="64"/>
      <c r="D13" s="64"/>
      <c r="E13" s="64"/>
      <c r="F13" s="64"/>
      <c r="G13" s="64"/>
      <c r="H13" s="64"/>
      <c r="I13" s="64"/>
    </row>
    <row r="14" spans="1:43" ht="30.75" customHeight="1">
      <c r="A14" s="2"/>
      <c r="B14" s="2"/>
      <c r="C14" s="124" t="s">
        <v>2</v>
      </c>
      <c r="D14" s="124"/>
      <c r="E14" s="4"/>
      <c r="F14" s="3"/>
      <c r="G14" s="6" t="s">
        <v>3</v>
      </c>
      <c r="H14" s="1"/>
    </row>
    <row r="15" spans="1:43" ht="31.5" customHeight="1">
      <c r="C15" s="65" t="s">
        <v>1</v>
      </c>
      <c r="D15" s="65"/>
      <c r="E15" s="125"/>
      <c r="F15" s="125"/>
      <c r="G15" s="6" t="s">
        <v>53</v>
      </c>
    </row>
  </sheetData>
  <mergeCells count="8">
    <mergeCell ref="E15:F15"/>
    <mergeCell ref="A12:I12"/>
    <mergeCell ref="C14:D14"/>
    <mergeCell ref="A1:I1"/>
    <mergeCell ref="A3:I3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"/>
  <sheetViews>
    <sheetView topLeftCell="A2" workbookViewId="0">
      <selection activeCell="A6" sqref="A6:I6"/>
    </sheetView>
  </sheetViews>
  <sheetFormatPr defaultRowHeight="13.2"/>
  <cols>
    <col min="1" max="1" width="4.77734375" customWidth="1"/>
    <col min="2" max="2" width="4" customWidth="1"/>
    <col min="4" max="4" width="23" customWidth="1"/>
    <col min="5" max="5" width="19.21875" customWidth="1"/>
    <col min="6" max="6" width="10.77734375" customWidth="1"/>
    <col min="7" max="7" width="23.21875" customWidth="1"/>
    <col min="8" max="8" width="17.77734375" customWidth="1"/>
    <col min="9" max="9" width="15.77734375" hidden="1" customWidth="1"/>
    <col min="10" max="10" width="16.77734375" customWidth="1"/>
    <col min="11" max="11" width="14" customWidth="1"/>
  </cols>
  <sheetData>
    <row r="1" spans="1:43" ht="35.25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</row>
    <row r="2" spans="1:43" ht="22.8">
      <c r="A2" s="5"/>
      <c r="B2" s="5"/>
      <c r="C2" s="5"/>
      <c r="D2" s="5"/>
      <c r="E2" s="5"/>
      <c r="F2" s="5"/>
      <c r="G2" s="5"/>
      <c r="H2" s="5"/>
      <c r="I2" s="5"/>
    </row>
    <row r="3" spans="1:43" ht="22.8">
      <c r="A3" s="112" t="s">
        <v>0</v>
      </c>
      <c r="B3" s="112"/>
      <c r="C3" s="112"/>
      <c r="D3" s="112"/>
      <c r="E3" s="112"/>
      <c r="F3" s="112"/>
      <c r="G3" s="112"/>
      <c r="H3" s="112"/>
      <c r="I3" s="112"/>
    </row>
    <row r="4" spans="1:43" ht="9.75" customHeight="1">
      <c r="A4" s="5"/>
      <c r="B4" s="5"/>
      <c r="C4" s="5"/>
      <c r="D4" s="5"/>
      <c r="E4" s="5"/>
      <c r="F4" s="5"/>
      <c r="G4" s="5"/>
      <c r="H4" s="5"/>
      <c r="I4" s="5"/>
    </row>
    <row r="5" spans="1:43" ht="27.75" customHeight="1">
      <c r="A5" s="112" t="s">
        <v>186</v>
      </c>
      <c r="B5" s="112"/>
      <c r="C5" s="112"/>
      <c r="D5" s="112"/>
      <c r="E5" s="112"/>
      <c r="F5" s="112"/>
      <c r="G5" s="112"/>
      <c r="H5" s="112"/>
      <c r="I5" s="112"/>
    </row>
    <row r="6" spans="1:43" ht="47.25" customHeight="1">
      <c r="A6" s="113" t="s">
        <v>185</v>
      </c>
      <c r="B6" s="114"/>
      <c r="C6" s="114"/>
      <c r="D6" s="114"/>
      <c r="E6" s="114"/>
      <c r="F6" s="114"/>
      <c r="G6" s="114"/>
      <c r="H6" s="114"/>
      <c r="I6" s="114"/>
    </row>
    <row r="7" spans="1:43" ht="28.5" customHeight="1">
      <c r="A7" s="95" t="s">
        <v>180</v>
      </c>
      <c r="B7" s="67"/>
      <c r="C7" s="67"/>
      <c r="D7" s="67"/>
      <c r="E7" s="67"/>
      <c r="F7" s="67"/>
      <c r="G7" s="67"/>
      <c r="H7" s="67"/>
      <c r="I7" s="67"/>
    </row>
    <row r="8" spans="1:43" ht="26.25" customHeight="1">
      <c r="A8" s="115" t="s">
        <v>189</v>
      </c>
      <c r="B8" s="115"/>
      <c r="C8" s="115"/>
      <c r="D8" s="115"/>
      <c r="E8" s="115"/>
      <c r="F8" s="115"/>
      <c r="G8" s="115"/>
      <c r="H8" s="115"/>
      <c r="I8" s="115"/>
      <c r="J8" s="1"/>
    </row>
    <row r="9" spans="1:43" s="63" customFormat="1" ht="22.8" customHeight="1">
      <c r="A9" s="59"/>
      <c r="B9" s="59"/>
      <c r="C9" s="134" t="s">
        <v>183</v>
      </c>
      <c r="D9" s="135"/>
      <c r="E9" s="135"/>
      <c r="F9" s="135"/>
      <c r="G9" s="135"/>
      <c r="H9" s="60" t="s">
        <v>184</v>
      </c>
      <c r="I9" s="61"/>
      <c r="J9" s="6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0" spans="1:43" s="63" customFormat="1" ht="43.2" customHeight="1">
      <c r="A10" s="59"/>
      <c r="B10" s="59"/>
      <c r="C10" s="134" t="s">
        <v>182</v>
      </c>
      <c r="D10" s="135"/>
      <c r="E10" s="135"/>
      <c r="F10" s="135"/>
      <c r="G10" s="135"/>
      <c r="H10" s="60" t="s">
        <v>188</v>
      </c>
      <c r="I10" s="61"/>
      <c r="J10" s="61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</row>
    <row r="11" spans="1:43" s="47" customFormat="1" ht="24" customHeight="1">
      <c r="A11" s="24"/>
      <c r="B11" s="24"/>
      <c r="C11" s="68" t="s">
        <v>8</v>
      </c>
      <c r="D11" s="68"/>
      <c r="E11" s="68"/>
      <c r="F11" s="68"/>
      <c r="G11" s="68"/>
      <c r="H11" s="25">
        <f>8350+2749.83</f>
        <v>11099.83</v>
      </c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9.5" customHeight="1">
      <c r="A12" s="2"/>
      <c r="B12" s="2"/>
      <c r="C12" s="12" t="s">
        <v>7</v>
      </c>
      <c r="D12" s="12"/>
      <c r="E12" s="13"/>
      <c r="F12" s="13"/>
      <c r="G12" s="14"/>
      <c r="H12" s="11" t="s">
        <v>181</v>
      </c>
    </row>
    <row r="13" spans="1:43" ht="19.5" customHeight="1">
      <c r="A13" s="27" t="s">
        <v>54</v>
      </c>
      <c r="B13" s="2"/>
      <c r="C13" s="12"/>
      <c r="D13" s="12"/>
      <c r="E13" s="13"/>
      <c r="F13" s="13"/>
      <c r="G13" s="14"/>
      <c r="H13" s="11"/>
    </row>
    <row r="14" spans="1:43" ht="47.25" customHeight="1">
      <c r="A14" s="113" t="s">
        <v>190</v>
      </c>
      <c r="B14" s="113"/>
      <c r="C14" s="113"/>
      <c r="D14" s="113"/>
      <c r="E14" s="113"/>
      <c r="F14" s="113"/>
      <c r="G14" s="113"/>
      <c r="H14" s="113"/>
      <c r="I14" s="113"/>
    </row>
    <row r="15" spans="1:43" ht="30.75" customHeight="1">
      <c r="A15" s="2"/>
      <c r="B15" s="2"/>
      <c r="C15" s="124" t="s">
        <v>2</v>
      </c>
      <c r="D15" s="124"/>
      <c r="E15" s="4"/>
      <c r="F15" s="3"/>
      <c r="G15" s="6" t="s">
        <v>3</v>
      </c>
      <c r="H15" s="1"/>
    </row>
    <row r="16" spans="1:43" ht="31.5" customHeight="1">
      <c r="C16" s="65" t="s">
        <v>1</v>
      </c>
      <c r="D16" s="65"/>
      <c r="E16" s="125"/>
      <c r="F16" s="125"/>
      <c r="G16" s="6" t="s">
        <v>53</v>
      </c>
    </row>
  </sheetData>
  <mergeCells count="10">
    <mergeCell ref="E16:F16"/>
    <mergeCell ref="C15:D15"/>
    <mergeCell ref="A14:I14"/>
    <mergeCell ref="A1:I1"/>
    <mergeCell ref="A3:I3"/>
    <mergeCell ref="A5:I5"/>
    <mergeCell ref="A6:I6"/>
    <mergeCell ref="A8:I8"/>
    <mergeCell ref="C10:G10"/>
    <mergeCell ref="C9:G9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вспомог.табл.</vt:lpstr>
      <vt:lpstr>декабрь!Область_печати</vt:lpstr>
      <vt:lpstr>ноябрь!Область_печати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2015-05-08T08:39:57Z</cp:lastPrinted>
  <dcterms:created xsi:type="dcterms:W3CDTF">2004-07-04T06:51:46Z</dcterms:created>
  <dcterms:modified xsi:type="dcterms:W3CDTF">2015-05-14T05:40:32Z</dcterms:modified>
</cp:coreProperties>
</file>